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27075" windowHeight="12075" activeTab="0"/>
  </bookViews>
  <sheets>
    <sheet name="quarter" sheetId="1" r:id="rId1"/>
  </sheets>
  <definedNames/>
  <calcPr fullCalcOnLoad="1"/>
</workbook>
</file>

<file path=xl/sharedStrings.xml><?xml version="1.0" encoding="utf-8"?>
<sst xmlns="http://schemas.openxmlformats.org/spreadsheetml/2006/main" count="445" uniqueCount="156">
  <si>
    <t>※出典：総務省、TCA、JEITA、CIAJ、キャリア各社。</t>
  </si>
  <si>
    <t>１．契約数</t>
  </si>
  <si>
    <t>（合計）</t>
  </si>
  <si>
    <t>年度</t>
  </si>
  <si>
    <t>DCM</t>
  </si>
  <si>
    <t>-</t>
  </si>
  <si>
    <t>SBM</t>
  </si>
  <si>
    <t>EM</t>
  </si>
  <si>
    <t>合計</t>
  </si>
  <si>
    <t>２．業績</t>
  </si>
  <si>
    <t>DCM（売上高）</t>
  </si>
  <si>
    <t>　端末機器販売収入</t>
  </si>
  <si>
    <t>　グループ外売上</t>
  </si>
  <si>
    <t>　　電気通信事業</t>
  </si>
  <si>
    <t>　　附帯事業</t>
  </si>
  <si>
    <t>　セグメント間売上</t>
  </si>
  <si>
    <t>　電気通信事業</t>
  </si>
  <si>
    <t>　　音声関連収入</t>
  </si>
  <si>
    <t>　　データ関連収入</t>
  </si>
  <si>
    <r>
      <t>　　その他（ARPU</t>
    </r>
    <r>
      <rPr>
        <sz val="11"/>
        <rFont val="ＭＳ Ｐゴシック"/>
        <family val="3"/>
      </rPr>
      <t>計算対象外項目</t>
    </r>
    <r>
      <rPr>
        <sz val="11"/>
        <rFont val="ＭＳ Ｐゴシック"/>
        <family val="3"/>
      </rPr>
      <t>）</t>
    </r>
  </si>
  <si>
    <t>　附帯事業</t>
  </si>
  <si>
    <t>EM（無線事業）</t>
  </si>
  <si>
    <t>　回線利用料収入など</t>
  </si>
  <si>
    <t>　端末売上</t>
  </si>
  <si>
    <t>au（移動通信事業）</t>
  </si>
  <si>
    <t>DCM（税引前利益）</t>
  </si>
  <si>
    <t>EM（経常利益、無線+固定事業）</t>
  </si>
  <si>
    <t>EM（無線+固定事業）</t>
  </si>
  <si>
    <t>　携帯電話事業（Xi）</t>
  </si>
  <si>
    <t>　携帯電話事業（FOMA）</t>
  </si>
  <si>
    <t>　携帯電話事業（mova）</t>
  </si>
  <si>
    <t>　その他（情報システムなど）</t>
  </si>
  <si>
    <t>au（支払、移動通信事業）</t>
  </si>
  <si>
    <t>　800MHz帯（1x）</t>
  </si>
  <si>
    <t>　800MHz帯（1xEV-DO）</t>
  </si>
  <si>
    <t>　2.1GHz帯（3G）</t>
  </si>
  <si>
    <t>　新800MHz帯（LTE除く）</t>
  </si>
  <si>
    <t>　LTE（2.1G/1.5G/新800MHz帯）</t>
  </si>
  <si>
    <t>　共通設備</t>
  </si>
  <si>
    <t>EM（無線事業）</t>
  </si>
  <si>
    <t>　音声ARPU</t>
  </si>
  <si>
    <t>　パケットARPU</t>
  </si>
  <si>
    <t>　スマートARPU</t>
  </si>
  <si>
    <t>au（総合ARPU）</t>
  </si>
  <si>
    <t>　データARPU</t>
  </si>
  <si>
    <t>SBM（総合ARPU、通信モジュール含む、月月割後）</t>
  </si>
  <si>
    <t>au（発着、パーソナルセグメント）</t>
  </si>
  <si>
    <t>DCM（通信モジュールサービス契約数含む）</t>
  </si>
  <si>
    <t>au（パーソナルセグメント）</t>
  </si>
  <si>
    <t>SBM（新規顧客獲得手数料平均単価）</t>
  </si>
  <si>
    <t>EM（1契約あたり獲得費用）</t>
  </si>
  <si>
    <t>　スマートフォン販売数</t>
  </si>
  <si>
    <t>au（端末販売台数、お客さまへの販売台数（新規+機種変更））</t>
  </si>
  <si>
    <t>　スマートフォン販売台数</t>
  </si>
  <si>
    <t>au（端末販売台数、パーソナルセグメント）</t>
  </si>
  <si>
    <t>　スマートフォン販売台数（パーソナルセグメント）</t>
  </si>
  <si>
    <t>au（端末出荷台数、KDDIから販売代理店への出荷（販売）台数）</t>
  </si>
  <si>
    <t>au（端末出荷台数、パーソナルセグメント）</t>
  </si>
  <si>
    <t>　新規契約数</t>
  </si>
  <si>
    <t>　機種変更数</t>
  </si>
  <si>
    <t>2011年度</t>
  </si>
  <si>
    <t>2012年度</t>
  </si>
  <si>
    <t>第1四半期</t>
  </si>
  <si>
    <t>第2四半期</t>
  </si>
  <si>
    <t>第3四半期</t>
  </si>
  <si>
    <t>第4四半期</t>
  </si>
  <si>
    <t>四半期別</t>
  </si>
  <si>
    <t>　モバイル通信サービス</t>
  </si>
  <si>
    <t>　　音声収入（モバイル通信サービス-パケット収入（新））</t>
  </si>
  <si>
    <t>　　パケット収入（旧）</t>
  </si>
  <si>
    <t>　その他の収入</t>
  </si>
  <si>
    <t>au（バリューセグメント）</t>
  </si>
  <si>
    <t>au（ビジネスセグメント）</t>
  </si>
  <si>
    <t>au（グローバルセグメント）</t>
  </si>
  <si>
    <t>au（その他セグメント）</t>
  </si>
  <si>
    <t>DCM（営業活動によるキャッシュ・フロー+投資活動によるキャッシュ・フロー）</t>
  </si>
  <si>
    <t>EM（純フリー・キャッシュ・フロー）</t>
  </si>
  <si>
    <t>　携帯電話事業（その他）</t>
  </si>
  <si>
    <t>DCM（総合ARPU）</t>
  </si>
  <si>
    <t>DCM（MOU、Xi＋FOMA＋mova）</t>
  </si>
  <si>
    <t>au（モジュール除く）</t>
  </si>
  <si>
    <t>au（モジュール除く、パーソナルセグメント）</t>
  </si>
  <si>
    <t>EM（月次解約率）</t>
  </si>
  <si>
    <t>DCM（携帯電話販売数、新規回線契約、FOMAからXiへの契約変更、XiからFOMAへの契約変更、XiからXiへの機種変更、FOMAからFOMAへの機種変更の合計、端末持込分含む）</t>
  </si>
  <si>
    <t>　Xi新規</t>
  </si>
  <si>
    <t>　Xi移行（契約変更）</t>
  </si>
  <si>
    <t>　Xi買い増し（機種変更）</t>
  </si>
  <si>
    <t>　FOMA新規</t>
  </si>
  <si>
    <t>　FOMA移行（契約変更）</t>
  </si>
  <si>
    <t>　FOMA買い増し（機種変更）</t>
  </si>
  <si>
    <t>※出典：総務省。</t>
  </si>
  <si>
    <t>※出典：キャリア各社のIR資料。</t>
  </si>
  <si>
    <t>売上高（単位：億円、2011年度第1四半期～）</t>
  </si>
  <si>
    <t>営業利益（単位：億円、2011年度第1四半期～）</t>
  </si>
  <si>
    <t>経常利益（単位：億円、2011年度第1四半期～）</t>
  </si>
  <si>
    <t>当期利益（単位：億円、2011年度第1四半期～）</t>
  </si>
  <si>
    <t>フリー・キャッシュ・フロー（単位：億円、2011年度第1四半期～）</t>
  </si>
  <si>
    <t>設備投資額（単位：億円、2011年度第1四半期～）</t>
  </si>
  <si>
    <t>ARPU（単位：円、2011年度第1四半期～）</t>
  </si>
  <si>
    <t>MOU（単位：分、2011年度第1四半期～）</t>
  </si>
  <si>
    <t>解約率（単位：%、2011年度第1四半期～）</t>
  </si>
  <si>
    <t>販売インセンティブ（単位：円、2011年度第1四半期～）</t>
  </si>
  <si>
    <t>販売・出荷台数（単位：千台、2011年度第1四半期～）</t>
  </si>
  <si>
    <t>Mobile Basic Data</t>
  </si>
  <si>
    <t>(5)MVNO（携帯電話・PHS）</t>
  </si>
  <si>
    <t>四半期別（単位：万契約、2011年度第1四半期～）</t>
  </si>
  <si>
    <t>「IT Forcaste Report（調査レポート）」</t>
  </si>
  <si>
    <t>「Mobile Basic Data（モバイルデータ集）」</t>
  </si>
  <si>
    <t>「モバイルビジネス通信（モバイルビジネス情報発信サイト）」</t>
  </si>
  <si>
    <t>【お問い合わせ先】</t>
  </si>
  <si>
    <t>株式会社 MCA</t>
  </si>
  <si>
    <t>info@mca.co.jp</t>
  </si>
  <si>
    <t>http://www.mca.co.jp/</t>
  </si>
  <si>
    <t>TEL：03-6261-2571、FAX：03-6261-2572</t>
  </si>
  <si>
    <t>所在地：〒102-0072 東京都千代田区飯田橋1-8-8 ASKビル 5F</t>
  </si>
  <si>
    <t>「携帯電話基地局市場及び周辺部材市場の現状と将来予測 2013年版」</t>
  </si>
  <si>
    <t>「移動通信ネットワークにおける最適化の現状と展望」</t>
  </si>
  <si>
    <t>2013年度</t>
  </si>
  <si>
    <t>　　通信料収入（グループ外売上）</t>
  </si>
  <si>
    <t>　　　モバイル（グループ外売上）</t>
  </si>
  <si>
    <t>　　端末販売収入、修理収入その他（グループ外売上）</t>
  </si>
  <si>
    <t>　au（パーソナルセグメント）</t>
  </si>
  <si>
    <t>　au（バリューセグメント）</t>
  </si>
  <si>
    <t>　au（ビジネスセグメント）</t>
  </si>
  <si>
    <t>　au（グローバルセグメント）</t>
  </si>
  <si>
    <t>　au（その他セグメント）</t>
  </si>
  <si>
    <t>　　モバイル（グループ外売上）</t>
  </si>
  <si>
    <t>SB（国内移動通信事業）</t>
  </si>
  <si>
    <t>SB（移動体通信事業）</t>
  </si>
  <si>
    <t>SB（グループ全体、営業+投資活動によるキャッシュ・フロー）</t>
  </si>
  <si>
    <t>SB（検収、国内移動通信事業）</t>
  </si>
  <si>
    <t>SB（検収、移動体通信事業）</t>
  </si>
  <si>
    <t>SBM（総合ARPU、IFRSベース、端末保証サービス・コンテンツ関連などを含む）</t>
  </si>
  <si>
    <t>SBM（総合ARPU、IFRSベース、通信モジュール含む）</t>
  </si>
  <si>
    <t>SBM（販売数、新規契約数と機種変更数の合算値）</t>
  </si>
  <si>
    <t>SBM（端末出荷台数、ディーラーへの出荷（販売）台数）</t>
  </si>
  <si>
    <t>　　パケット収入（新、月々サポート控除後）</t>
  </si>
  <si>
    <t>au（総合ARPU、パーソナルセグメント）</t>
  </si>
  <si>
    <t>　au通信ARPU（パーソナルセグメント）</t>
  </si>
  <si>
    <t>　付加価値ARPU（パーソナルセグメント）</t>
  </si>
  <si>
    <t>「モバイルキャリア各社のLTE基地局のエリア展開実態および戦略に関する調査」</t>
  </si>
  <si>
    <t>四半期別（2013年11月6日更新）</t>
  </si>
  <si>
    <t>MVNO</t>
  </si>
  <si>
    <t>　MVNO（携帯電話/PHS）</t>
  </si>
  <si>
    <t>　MVNO（BWA）</t>
  </si>
  <si>
    <t>2014年度</t>
  </si>
  <si>
    <t>　スマートライフ事業</t>
  </si>
  <si>
    <t>音声ARPU</t>
  </si>
  <si>
    <t>割引適用額</t>
  </si>
  <si>
    <t>移動体通信事業</t>
  </si>
  <si>
    <t>-</t>
  </si>
  <si>
    <t>データARPU</t>
  </si>
  <si>
    <t>スプリント事業</t>
  </si>
  <si>
    <t>KDDI</t>
  </si>
  <si>
    <t>モバイル</t>
  </si>
  <si>
    <t>固定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</si>
</sst>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;_瀀"/>
  </numFmts>
  <fonts count="8"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color indexed="56"/>
      <name val="Impact"/>
      <family val="2"/>
    </font>
    <font>
      <sz val="9"/>
      <color indexed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16" applyFont="1" applyAlignment="1">
      <alignment vertical="center"/>
    </xf>
    <xf numFmtId="0" fontId="2" fillId="0" borderId="0" xfId="0" applyFont="1" applyAlignment="1">
      <alignment/>
    </xf>
    <xf numFmtId="38" fontId="2" fillId="0" borderId="2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8" fontId="2" fillId="0" borderId="0" xfId="17" applyFont="1" applyAlignment="1">
      <alignment vertical="center"/>
    </xf>
    <xf numFmtId="38" fontId="2" fillId="0" borderId="0" xfId="17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vertical="center"/>
    </xf>
    <xf numFmtId="177" fontId="2" fillId="0" borderId="1" xfId="15" applyNumberFormat="1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47625</xdr:rowOff>
    </xdr:from>
    <xdr:to>
      <xdr:col>2</xdr:col>
      <xdr:colOff>600075</xdr:colOff>
      <xdr:row>0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7625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ca.co.jp/ifr/top.htm" TargetMode="External" /><Relationship Id="rId2" Type="http://schemas.openxmlformats.org/officeDocument/2006/relationships/hyperlink" Target="http://www.mca.co.jp/mbd.html" TargetMode="External" /><Relationship Id="rId3" Type="http://schemas.openxmlformats.org/officeDocument/2006/relationships/hyperlink" Target="http://www.mca-mbiz.jp/" TargetMode="External" /><Relationship Id="rId4" Type="http://schemas.openxmlformats.org/officeDocument/2006/relationships/hyperlink" Target="mailto:info@mca.co.jp" TargetMode="External" /><Relationship Id="rId5" Type="http://schemas.openxmlformats.org/officeDocument/2006/relationships/hyperlink" Target="http://www.mca.co.jp/mbd.html" TargetMode="External" /><Relationship Id="rId6" Type="http://schemas.openxmlformats.org/officeDocument/2006/relationships/hyperlink" Target="http://www.mca.co.jp/pay_contents/FormMail/2013_mobile%20Basement%20Report.html" TargetMode="External" /><Relationship Id="rId7" Type="http://schemas.openxmlformats.org/officeDocument/2006/relationships/hyperlink" Target="http://www.mca.co.jp/pay_contents/FormMail/mobile%20optimization2012.html" TargetMode="External" /><Relationship Id="rId8" Type="http://schemas.openxmlformats.org/officeDocument/2006/relationships/hyperlink" Target="http://www.mca.co.jp/pay_contents/FormMail/201308_LTE%20Basement%20Report.html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"/>
  <sheetViews>
    <sheetView tabSelected="1" workbookViewId="0" topLeftCell="A175">
      <pane xSplit="1" topLeftCell="B1" activePane="topRight" state="frozen"/>
      <selection pane="topLeft" activeCell="A1" sqref="A1"/>
      <selection pane="topRight" activeCell="T218" sqref="T218"/>
    </sheetView>
  </sheetViews>
  <sheetFormatPr defaultColWidth="9.00390625" defaultRowHeight="13.5"/>
  <cols>
    <col min="1" max="1" width="25.625" style="1" customWidth="1"/>
    <col min="2" max="16384" width="9.00390625" style="1" customWidth="1"/>
  </cols>
  <sheetData>
    <row r="1" spans="1:8" ht="27">
      <c r="A1" s="5" t="s">
        <v>103</v>
      </c>
      <c r="H1" s="9" t="s">
        <v>109</v>
      </c>
    </row>
    <row r="2" spans="1:12" ht="11.25">
      <c r="A2" s="1" t="s">
        <v>0</v>
      </c>
      <c r="H2" s="1" t="s">
        <v>110</v>
      </c>
      <c r="J2" s="8" t="s">
        <v>111</v>
      </c>
      <c r="L2" s="8" t="s">
        <v>112</v>
      </c>
    </row>
    <row r="3" ht="11.25">
      <c r="H3" s="1" t="s">
        <v>113</v>
      </c>
    </row>
    <row r="4" spans="1:8" ht="11.25">
      <c r="A4" s="1" t="s">
        <v>141</v>
      </c>
      <c r="H4" s="1" t="s">
        <v>114</v>
      </c>
    </row>
    <row r="5" spans="3:8" ht="11.25">
      <c r="C5" s="8" t="s">
        <v>106</v>
      </c>
      <c r="H5" s="8" t="s">
        <v>140</v>
      </c>
    </row>
    <row r="6" spans="1:8" ht="11.25">
      <c r="A6" s="1" t="s">
        <v>1</v>
      </c>
      <c r="C6" s="8" t="s">
        <v>107</v>
      </c>
      <c r="H6" s="8" t="s">
        <v>115</v>
      </c>
    </row>
    <row r="7" spans="1:8" ht="11.25">
      <c r="A7" s="1" t="s">
        <v>104</v>
      </c>
      <c r="C7" s="8" t="s">
        <v>108</v>
      </c>
      <c r="H7" s="8" t="s">
        <v>116</v>
      </c>
    </row>
    <row r="8" ht="11.25">
      <c r="A8" s="1" t="s">
        <v>2</v>
      </c>
    </row>
    <row r="9" ht="11.25">
      <c r="A9" s="1" t="s">
        <v>105</v>
      </c>
    </row>
    <row r="10" spans="1:17" ht="11.25">
      <c r="A10" s="6" t="s">
        <v>3</v>
      </c>
      <c r="B10" s="17" t="s">
        <v>60</v>
      </c>
      <c r="C10" s="18"/>
      <c r="D10" s="18"/>
      <c r="E10" s="19"/>
      <c r="F10" s="17" t="s">
        <v>61</v>
      </c>
      <c r="G10" s="18"/>
      <c r="H10" s="18"/>
      <c r="I10" s="19"/>
      <c r="J10" s="17" t="s">
        <v>117</v>
      </c>
      <c r="K10" s="18"/>
      <c r="L10" s="18"/>
      <c r="M10" s="19"/>
      <c r="N10" s="17" t="s">
        <v>145</v>
      </c>
      <c r="O10" s="18"/>
      <c r="P10" s="18"/>
      <c r="Q10" s="19"/>
    </row>
    <row r="11" spans="1:17" ht="11.25">
      <c r="A11" s="6"/>
      <c r="B11" s="7" t="s">
        <v>62</v>
      </c>
      <c r="C11" s="7" t="s">
        <v>63</v>
      </c>
      <c r="D11" s="7" t="s">
        <v>64</v>
      </c>
      <c r="E11" s="7" t="s">
        <v>65</v>
      </c>
      <c r="F11" s="7" t="s">
        <v>62</v>
      </c>
      <c r="G11" s="7" t="s">
        <v>63</v>
      </c>
      <c r="H11" s="7" t="s">
        <v>64</v>
      </c>
      <c r="I11" s="7" t="s">
        <v>65</v>
      </c>
      <c r="J11" s="7" t="s">
        <v>62</v>
      </c>
      <c r="K11" s="7" t="s">
        <v>63</v>
      </c>
      <c r="L11" s="7" t="s">
        <v>64</v>
      </c>
      <c r="M11" s="7" t="s">
        <v>65</v>
      </c>
      <c r="N11" s="7" t="s">
        <v>62</v>
      </c>
      <c r="O11" s="7" t="s">
        <v>63</v>
      </c>
      <c r="P11" s="7" t="s">
        <v>64</v>
      </c>
      <c r="Q11" s="7" t="s">
        <v>65</v>
      </c>
    </row>
    <row r="12" spans="1:17" ht="11.25">
      <c r="A12" s="2" t="s">
        <v>142</v>
      </c>
      <c r="B12" s="3"/>
      <c r="C12" s="3">
        <v>280</v>
      </c>
      <c r="D12" s="3">
        <v>428</v>
      </c>
      <c r="E12" s="3">
        <v>699</v>
      </c>
      <c r="F12" s="3">
        <v>801</v>
      </c>
      <c r="G12" s="3">
        <v>921</v>
      </c>
      <c r="H12" s="3">
        <v>1010</v>
      </c>
      <c r="I12" s="3">
        <v>1091</v>
      </c>
      <c r="J12" s="3">
        <v>1149</v>
      </c>
      <c r="K12" s="3">
        <v>1257</v>
      </c>
      <c r="L12" s="3">
        <v>1375</v>
      </c>
      <c r="M12" s="3">
        <v>1533</v>
      </c>
      <c r="N12" s="2">
        <v>1677</v>
      </c>
      <c r="O12" s="2">
        <v>1986</v>
      </c>
      <c r="P12" s="2"/>
      <c r="Q12" s="2"/>
    </row>
    <row r="13" spans="1:17" ht="11.25">
      <c r="A13" s="2" t="s">
        <v>143</v>
      </c>
      <c r="B13" s="3"/>
      <c r="C13" s="3">
        <v>268</v>
      </c>
      <c r="D13" s="3">
        <v>359</v>
      </c>
      <c r="E13" s="3">
        <v>484</v>
      </c>
      <c r="F13" s="3">
        <v>512</v>
      </c>
      <c r="G13" s="3">
        <v>538</v>
      </c>
      <c r="H13" s="3">
        <v>562</v>
      </c>
      <c r="I13" s="3">
        <v>578</v>
      </c>
      <c r="J13" s="3">
        <v>593</v>
      </c>
      <c r="K13" s="3">
        <v>642</v>
      </c>
      <c r="L13" s="3">
        <v>717</v>
      </c>
      <c r="M13" s="3">
        <v>810</v>
      </c>
      <c r="N13" s="2">
        <v>888</v>
      </c>
      <c r="O13" s="2">
        <v>976</v>
      </c>
      <c r="P13" s="2"/>
      <c r="Q13" s="2"/>
    </row>
    <row r="14" spans="1:17" ht="11.25">
      <c r="A14" s="2" t="s">
        <v>144</v>
      </c>
      <c r="B14" s="3"/>
      <c r="C14" s="3">
        <v>12</v>
      </c>
      <c r="D14" s="3">
        <v>69</v>
      </c>
      <c r="E14" s="3">
        <v>215</v>
      </c>
      <c r="F14" s="3">
        <v>289</v>
      </c>
      <c r="G14" s="3">
        <v>382</v>
      </c>
      <c r="H14" s="3">
        <v>448</v>
      </c>
      <c r="I14" s="3">
        <v>513</v>
      </c>
      <c r="J14" s="3">
        <v>556</v>
      </c>
      <c r="K14" s="3">
        <v>615</v>
      </c>
      <c r="L14" s="3">
        <v>657</v>
      </c>
      <c r="M14" s="3">
        <v>723</v>
      </c>
      <c r="N14" s="2">
        <v>789</v>
      </c>
      <c r="O14" s="2">
        <v>1010</v>
      </c>
      <c r="P14" s="2"/>
      <c r="Q14" s="2"/>
    </row>
    <row r="15" ht="11.25">
      <c r="A15" s="1" t="s">
        <v>90</v>
      </c>
    </row>
    <row r="19" ht="11.25">
      <c r="A19" s="1" t="s">
        <v>9</v>
      </c>
    </row>
    <row r="20" ht="11.25">
      <c r="A20" s="1" t="s">
        <v>66</v>
      </c>
    </row>
    <row r="21" ht="11.25">
      <c r="A21" s="1" t="s">
        <v>92</v>
      </c>
    </row>
    <row r="22" spans="1:17" ht="11.25">
      <c r="A22" s="6" t="s">
        <v>3</v>
      </c>
      <c r="B22" s="17" t="s">
        <v>60</v>
      </c>
      <c r="C22" s="18"/>
      <c r="D22" s="18"/>
      <c r="E22" s="19"/>
      <c r="F22" s="17" t="s">
        <v>61</v>
      </c>
      <c r="G22" s="18"/>
      <c r="H22" s="18"/>
      <c r="I22" s="19"/>
      <c r="J22" s="17" t="s">
        <v>117</v>
      </c>
      <c r="K22" s="18"/>
      <c r="L22" s="18"/>
      <c r="M22" s="19"/>
      <c r="N22" s="17" t="s">
        <v>145</v>
      </c>
      <c r="O22" s="18"/>
      <c r="P22" s="18"/>
      <c r="Q22" s="19"/>
    </row>
    <row r="23" spans="1:17" ht="11.25">
      <c r="A23" s="6"/>
      <c r="B23" s="7" t="s">
        <v>62</v>
      </c>
      <c r="C23" s="7" t="s">
        <v>63</v>
      </c>
      <c r="D23" s="7" t="s">
        <v>64</v>
      </c>
      <c r="E23" s="7" t="s">
        <v>65</v>
      </c>
      <c r="F23" s="7" t="s">
        <v>62</v>
      </c>
      <c r="G23" s="7" t="s">
        <v>63</v>
      </c>
      <c r="H23" s="7" t="s">
        <v>64</v>
      </c>
      <c r="I23" s="7" t="s">
        <v>65</v>
      </c>
      <c r="J23" s="7" t="s">
        <v>62</v>
      </c>
      <c r="K23" s="7" t="s">
        <v>63</v>
      </c>
      <c r="L23" s="7" t="s">
        <v>64</v>
      </c>
      <c r="M23" s="7" t="s">
        <v>65</v>
      </c>
      <c r="N23" s="7" t="s">
        <v>62</v>
      </c>
      <c r="O23" s="7" t="s">
        <v>63</v>
      </c>
      <c r="P23" s="7" t="s">
        <v>64</v>
      </c>
      <c r="Q23" s="7" t="s">
        <v>65</v>
      </c>
    </row>
    <row r="24" spans="1:17" ht="11.25">
      <c r="A24" s="2" t="s">
        <v>10</v>
      </c>
      <c r="B24" s="3">
        <v>10473</v>
      </c>
      <c r="C24" s="3">
        <v>10657</v>
      </c>
      <c r="D24" s="3">
        <v>10612</v>
      </c>
      <c r="E24" s="3">
        <v>10658</v>
      </c>
      <c r="F24" s="3">
        <v>10723</v>
      </c>
      <c r="G24" s="3">
        <v>11350</v>
      </c>
      <c r="H24" s="3">
        <v>11635</v>
      </c>
      <c r="I24" s="3">
        <v>10993</v>
      </c>
      <c r="J24" s="3">
        <v>11136</v>
      </c>
      <c r="K24" s="3">
        <v>10854</v>
      </c>
      <c r="L24" s="3">
        <v>11646</v>
      </c>
      <c r="M24" s="3">
        <v>10976</v>
      </c>
      <c r="N24" s="3">
        <v>10753</v>
      </c>
      <c r="O24" s="3">
        <v>10977</v>
      </c>
      <c r="P24" s="3">
        <f>33268-N24-O24</f>
        <v>11538</v>
      </c>
      <c r="Q24" s="3"/>
    </row>
    <row r="25" spans="1:17" ht="11.25">
      <c r="A25" s="2" t="s">
        <v>67</v>
      </c>
      <c r="B25" s="3">
        <v>8506</v>
      </c>
      <c r="C25" s="3">
        <v>8582</v>
      </c>
      <c r="D25" s="3">
        <v>8506</v>
      </c>
      <c r="E25" s="3">
        <v>7671</v>
      </c>
      <c r="F25" s="3">
        <v>8272</v>
      </c>
      <c r="G25" s="3">
        <v>8169</v>
      </c>
      <c r="H25" s="3">
        <v>8142</v>
      </c>
      <c r="I25" s="3">
        <v>7102</v>
      </c>
      <c r="J25" s="3">
        <v>7499</v>
      </c>
      <c r="K25" s="3">
        <v>7418</v>
      </c>
      <c r="L25" s="3">
        <v>7285</v>
      </c>
      <c r="M25" s="3">
        <v>7356</v>
      </c>
      <c r="N25" s="3">
        <v>7007</v>
      </c>
      <c r="O25" s="3">
        <v>6871</v>
      </c>
      <c r="P25" s="3">
        <f>20612-N25-O25</f>
        <v>6734</v>
      </c>
      <c r="Q25" s="3"/>
    </row>
    <row r="26" spans="1:17" ht="11.25">
      <c r="A26" s="2" t="s">
        <v>68</v>
      </c>
      <c r="B26" s="3">
        <v>4198</v>
      </c>
      <c r="C26" s="3">
        <v>4113</v>
      </c>
      <c r="D26" s="3">
        <v>4002</v>
      </c>
      <c r="E26" s="3">
        <v>3105</v>
      </c>
      <c r="F26" s="3">
        <v>3598</v>
      </c>
      <c r="G26" s="3">
        <v>3465</v>
      </c>
      <c r="H26" s="3">
        <v>3342</v>
      </c>
      <c r="I26" s="3">
        <v>2341</v>
      </c>
      <c r="J26" s="3">
        <v>2749</v>
      </c>
      <c r="K26" s="3">
        <v>2675</v>
      </c>
      <c r="L26" s="3">
        <v>2582</v>
      </c>
      <c r="M26" s="3">
        <v>2646</v>
      </c>
      <c r="N26" s="3">
        <v>2293</v>
      </c>
      <c r="O26" s="3"/>
      <c r="P26" s="3"/>
      <c r="Q26" s="3"/>
    </row>
    <row r="27" spans="1:17" ht="11.25">
      <c r="A27" s="2" t="s">
        <v>69</v>
      </c>
      <c r="B27" s="3">
        <v>4453</v>
      </c>
      <c r="C27" s="3">
        <v>4612</v>
      </c>
      <c r="D27" s="3">
        <v>4652</v>
      </c>
      <c r="E27" s="3">
        <v>4722</v>
      </c>
      <c r="F27" s="3">
        <v>4851</v>
      </c>
      <c r="G27" s="3">
        <v>4905</v>
      </c>
      <c r="H27" s="3">
        <v>5013</v>
      </c>
      <c r="I27" s="3">
        <v>4900</v>
      </c>
      <c r="J27" s="3">
        <v>4749</v>
      </c>
      <c r="K27" s="3">
        <v>4744</v>
      </c>
      <c r="L27" s="3">
        <v>4703</v>
      </c>
      <c r="M27" s="3">
        <v>4710</v>
      </c>
      <c r="N27" s="3">
        <v>4713</v>
      </c>
      <c r="O27" s="3"/>
      <c r="P27" s="3"/>
      <c r="Q27" s="3"/>
    </row>
    <row r="28" spans="1:17" ht="11.25">
      <c r="A28" s="2" t="s">
        <v>136</v>
      </c>
      <c r="B28" s="3">
        <v>4308</v>
      </c>
      <c r="C28" s="3">
        <v>4469</v>
      </c>
      <c r="D28" s="3">
        <v>4504</v>
      </c>
      <c r="E28" s="3">
        <v>4566</v>
      </c>
      <c r="F28" s="3">
        <v>4674</v>
      </c>
      <c r="G28" s="3">
        <v>4704</v>
      </c>
      <c r="H28" s="3">
        <v>4800</v>
      </c>
      <c r="I28" s="3">
        <v>4761</v>
      </c>
      <c r="J28" s="3">
        <v>4749</v>
      </c>
      <c r="K28" s="3">
        <v>4744</v>
      </c>
      <c r="L28" s="3"/>
      <c r="M28" s="3"/>
      <c r="N28" s="3"/>
      <c r="O28" s="3"/>
      <c r="P28" s="3"/>
      <c r="Q28" s="3"/>
    </row>
    <row r="29" spans="1:17" ht="11.25">
      <c r="A29" s="2" t="s">
        <v>11</v>
      </c>
      <c r="B29" s="3">
        <v>1132</v>
      </c>
      <c r="C29" s="3">
        <v>1220</v>
      </c>
      <c r="D29" s="3">
        <v>1197</v>
      </c>
      <c r="E29" s="3">
        <v>1440</v>
      </c>
      <c r="F29" s="3">
        <v>1488</v>
      </c>
      <c r="G29" s="3">
        <v>2136</v>
      </c>
      <c r="H29" s="3">
        <v>2213</v>
      </c>
      <c r="I29" s="3">
        <v>1744</v>
      </c>
      <c r="J29" s="3">
        <v>2125</v>
      </c>
      <c r="K29" s="3">
        <v>1869</v>
      </c>
      <c r="L29" s="3">
        <v>2764</v>
      </c>
      <c r="M29" s="3">
        <v>1962</v>
      </c>
      <c r="N29" s="3">
        <v>2070</v>
      </c>
      <c r="O29" s="3">
        <v>2349</v>
      </c>
      <c r="P29" s="3">
        <f>7312-N29-O29</f>
        <v>2893</v>
      </c>
      <c r="Q29" s="3"/>
    </row>
    <row r="30" spans="1:17" ht="11.25">
      <c r="A30" s="2" t="s">
        <v>70</v>
      </c>
      <c r="B30" s="3">
        <v>835</v>
      </c>
      <c r="C30" s="3">
        <v>854</v>
      </c>
      <c r="D30" s="3">
        <v>909</v>
      </c>
      <c r="E30" s="3">
        <v>1548</v>
      </c>
      <c r="F30" s="3">
        <v>963</v>
      </c>
      <c r="G30" s="3">
        <v>1046</v>
      </c>
      <c r="H30" s="3">
        <v>1280</v>
      </c>
      <c r="I30" s="3">
        <v>2147</v>
      </c>
      <c r="J30" s="3">
        <v>1512</v>
      </c>
      <c r="K30" s="3">
        <v>1566</v>
      </c>
      <c r="L30" s="3">
        <v>1598</v>
      </c>
      <c r="M30" s="3">
        <v>1658</v>
      </c>
      <c r="N30" s="3">
        <v>1677</v>
      </c>
      <c r="O30" s="3">
        <v>1756</v>
      </c>
      <c r="P30" s="3">
        <f>5344-N30-O30</f>
        <v>1911</v>
      </c>
      <c r="Q30" s="3"/>
    </row>
    <row r="31" spans="1:13" ht="11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7" ht="11.25">
      <c r="A32" s="2" t="s">
        <v>121</v>
      </c>
      <c r="B32" s="3">
        <v>6857</v>
      </c>
      <c r="C32" s="3">
        <v>6878</v>
      </c>
      <c r="D32" s="3">
        <v>7066</v>
      </c>
      <c r="E32" s="3">
        <v>7194</v>
      </c>
      <c r="F32" s="3">
        <v>6658</v>
      </c>
      <c r="G32" s="3">
        <v>6789</v>
      </c>
      <c r="H32" s="3">
        <v>7630</v>
      </c>
      <c r="I32" s="3">
        <v>7303</v>
      </c>
      <c r="J32" s="3">
        <v>7846</v>
      </c>
      <c r="K32" s="3">
        <v>8189</v>
      </c>
      <c r="L32" s="3">
        <v>8862</v>
      </c>
      <c r="M32" s="3">
        <v>8782</v>
      </c>
      <c r="N32" s="3">
        <v>7806</v>
      </c>
      <c r="O32" s="3">
        <v>8619</v>
      </c>
      <c r="P32" s="3">
        <v>9558</v>
      </c>
      <c r="Q32" s="3"/>
    </row>
    <row r="33" spans="1:17" ht="11.25">
      <c r="A33" s="2" t="s">
        <v>118</v>
      </c>
      <c r="B33" s="3"/>
      <c r="C33" s="3"/>
      <c r="D33" s="3"/>
      <c r="E33" s="3"/>
      <c r="F33" s="3">
        <v>4747</v>
      </c>
      <c r="G33" s="3">
        <v>4810</v>
      </c>
      <c r="H33" s="3">
        <v>4918</v>
      </c>
      <c r="I33" s="3">
        <v>4858</v>
      </c>
      <c r="J33" s="3">
        <v>5791</v>
      </c>
      <c r="K33" s="3">
        <v>5920</v>
      </c>
      <c r="L33" s="3">
        <v>6011</v>
      </c>
      <c r="M33" s="3">
        <v>6035</v>
      </c>
      <c r="N33" s="3">
        <v>6024</v>
      </c>
      <c r="O33" s="3">
        <v>6154</v>
      </c>
      <c r="P33" s="3">
        <v>6179</v>
      </c>
      <c r="Q33" s="3"/>
    </row>
    <row r="34" spans="1:17" ht="11.25">
      <c r="A34" s="2" t="s">
        <v>119</v>
      </c>
      <c r="B34" s="3"/>
      <c r="C34" s="3"/>
      <c r="D34" s="3"/>
      <c r="E34" s="3"/>
      <c r="F34" s="3">
        <v>3872</v>
      </c>
      <c r="G34" s="3">
        <v>3922</v>
      </c>
      <c r="H34" s="3">
        <v>3982</v>
      </c>
      <c r="I34" s="3">
        <v>3909</v>
      </c>
      <c r="J34" s="3">
        <v>4049</v>
      </c>
      <c r="K34" s="3">
        <v>4187</v>
      </c>
      <c r="L34" s="3">
        <v>4260</v>
      </c>
      <c r="M34" s="3">
        <v>4295</v>
      </c>
      <c r="N34" s="3">
        <v>4291</v>
      </c>
      <c r="O34" s="3">
        <v>4406</v>
      </c>
      <c r="P34" s="3">
        <v>4419</v>
      </c>
      <c r="Q34" s="3"/>
    </row>
    <row r="35" spans="1:17" ht="11.25">
      <c r="A35" s="2" t="s">
        <v>120</v>
      </c>
      <c r="B35" s="3"/>
      <c r="C35" s="3"/>
      <c r="D35" s="3"/>
      <c r="E35" s="3"/>
      <c r="F35" s="3">
        <v>1724</v>
      </c>
      <c r="G35" s="3">
        <v>1792</v>
      </c>
      <c r="H35" s="3">
        <v>2530</v>
      </c>
      <c r="I35" s="3">
        <v>2255</v>
      </c>
      <c r="J35" s="3">
        <v>1870</v>
      </c>
      <c r="K35" s="3">
        <v>2074</v>
      </c>
      <c r="L35" s="3">
        <v>2646</v>
      </c>
      <c r="M35" s="3">
        <v>2540</v>
      </c>
      <c r="N35" s="3">
        <v>1578</v>
      </c>
      <c r="O35" s="3">
        <v>2261</v>
      </c>
      <c r="P35" s="3">
        <v>3159</v>
      </c>
      <c r="Q35" s="3"/>
    </row>
    <row r="36" spans="1:17" ht="11.25">
      <c r="A36" s="2" t="s">
        <v>122</v>
      </c>
      <c r="B36" s="3">
        <v>284</v>
      </c>
      <c r="C36" s="3">
        <v>344</v>
      </c>
      <c r="D36" s="3">
        <v>363</v>
      </c>
      <c r="E36" s="3">
        <v>373</v>
      </c>
      <c r="F36" s="3">
        <v>347</v>
      </c>
      <c r="G36" s="3">
        <v>350</v>
      </c>
      <c r="H36" s="3">
        <v>352</v>
      </c>
      <c r="I36" s="3">
        <v>370</v>
      </c>
      <c r="J36" s="3">
        <v>491</v>
      </c>
      <c r="K36" s="3">
        <v>507</v>
      </c>
      <c r="L36" s="3">
        <v>546</v>
      </c>
      <c r="M36" s="3">
        <v>581</v>
      </c>
      <c r="N36" s="3">
        <v>545</v>
      </c>
      <c r="O36" s="3">
        <v>5984</v>
      </c>
      <c r="P36" s="3">
        <v>630</v>
      </c>
      <c r="Q36" s="3"/>
    </row>
    <row r="37" spans="1:17" ht="11.25">
      <c r="A37" s="2" t="s">
        <v>123</v>
      </c>
      <c r="B37" s="3">
        <v>1533</v>
      </c>
      <c r="C37" s="3">
        <v>1568</v>
      </c>
      <c r="D37" s="3">
        <v>1592</v>
      </c>
      <c r="E37" s="3">
        <v>1667</v>
      </c>
      <c r="F37" s="3">
        <v>1563</v>
      </c>
      <c r="G37" s="3">
        <v>1567</v>
      </c>
      <c r="H37" s="3">
        <v>1572</v>
      </c>
      <c r="I37" s="3">
        <v>1681</v>
      </c>
      <c r="J37" s="3">
        <v>1577</v>
      </c>
      <c r="K37" s="3">
        <v>1644</v>
      </c>
      <c r="L37" s="3">
        <v>1688</v>
      </c>
      <c r="M37" s="3">
        <v>1840</v>
      </c>
      <c r="N37" s="3">
        <v>1619</v>
      </c>
      <c r="O37" s="3">
        <v>1653</v>
      </c>
      <c r="P37" s="3">
        <v>1656</v>
      </c>
      <c r="Q37" s="3"/>
    </row>
    <row r="38" spans="1:17" ht="11.25">
      <c r="A38" s="2" t="s">
        <v>126</v>
      </c>
      <c r="B38" s="3"/>
      <c r="C38" s="3"/>
      <c r="D38" s="3"/>
      <c r="E38" s="3"/>
      <c r="F38" s="3">
        <v>581</v>
      </c>
      <c r="G38" s="3">
        <v>590</v>
      </c>
      <c r="H38" s="3">
        <v>593</v>
      </c>
      <c r="I38" s="3">
        <v>646</v>
      </c>
      <c r="J38" s="3">
        <v>594</v>
      </c>
      <c r="K38" s="3">
        <v>628</v>
      </c>
      <c r="L38" s="3">
        <v>654</v>
      </c>
      <c r="M38" s="3">
        <v>698</v>
      </c>
      <c r="N38" s="3">
        <v>610</v>
      </c>
      <c r="O38" s="3">
        <v>624</v>
      </c>
      <c r="P38" s="3"/>
      <c r="Q38" s="3"/>
    </row>
    <row r="39" spans="1:17" ht="11.25">
      <c r="A39" s="2" t="s">
        <v>124</v>
      </c>
      <c r="B39" s="3">
        <v>391</v>
      </c>
      <c r="C39" s="3">
        <v>427</v>
      </c>
      <c r="D39" s="3">
        <v>446</v>
      </c>
      <c r="E39" s="3">
        <v>452</v>
      </c>
      <c r="F39" s="3">
        <v>463</v>
      </c>
      <c r="G39" s="3">
        <v>490</v>
      </c>
      <c r="H39" s="3">
        <v>532</v>
      </c>
      <c r="I39" s="3">
        <v>588</v>
      </c>
      <c r="J39" s="3">
        <v>587</v>
      </c>
      <c r="K39" s="3">
        <v>646</v>
      </c>
      <c r="L39" s="3">
        <v>659</v>
      </c>
      <c r="M39" s="3">
        <v>745</v>
      </c>
      <c r="N39" s="3">
        <v>667</v>
      </c>
      <c r="O39" s="3">
        <v>713</v>
      </c>
      <c r="P39" s="3">
        <v>771</v>
      </c>
      <c r="Q39" s="3"/>
    </row>
    <row r="40" spans="1:17" ht="11.25">
      <c r="A40" s="2" t="s">
        <v>125</v>
      </c>
      <c r="B40" s="3">
        <v>358</v>
      </c>
      <c r="C40" s="3">
        <v>389</v>
      </c>
      <c r="D40" s="3">
        <v>435</v>
      </c>
      <c r="E40" s="3">
        <v>394</v>
      </c>
      <c r="F40" s="3">
        <v>361</v>
      </c>
      <c r="G40" s="3">
        <v>363</v>
      </c>
      <c r="H40" s="3">
        <v>353</v>
      </c>
      <c r="I40" s="3">
        <v>365</v>
      </c>
      <c r="J40" s="3">
        <v>305</v>
      </c>
      <c r="K40" s="3">
        <v>350</v>
      </c>
      <c r="L40" s="3">
        <v>365</v>
      </c>
      <c r="M40" s="3">
        <v>480</v>
      </c>
      <c r="N40" s="3">
        <v>401</v>
      </c>
      <c r="O40" s="3">
        <v>421</v>
      </c>
      <c r="P40" s="3">
        <v>510</v>
      </c>
      <c r="Q40" s="3"/>
    </row>
    <row r="41" spans="1:13" ht="11.25">
      <c r="A41" s="2" t="s">
        <v>24</v>
      </c>
      <c r="B41" s="3">
        <v>6621</v>
      </c>
      <c r="C41" s="3">
        <v>6701</v>
      </c>
      <c r="D41" s="3">
        <v>6924</v>
      </c>
      <c r="E41" s="3">
        <v>7024</v>
      </c>
      <c r="F41" s="3"/>
      <c r="G41" s="3"/>
      <c r="H41" s="3"/>
      <c r="I41" s="3"/>
      <c r="J41" s="3"/>
      <c r="K41" s="3"/>
      <c r="L41" s="3"/>
      <c r="M41" s="3"/>
    </row>
    <row r="42" spans="1:13" ht="11.25">
      <c r="A42" s="2" t="s">
        <v>12</v>
      </c>
      <c r="B42" s="3">
        <v>6595</v>
      </c>
      <c r="C42" s="3">
        <v>6673</v>
      </c>
      <c r="D42" s="3">
        <v>6897</v>
      </c>
      <c r="E42" s="3">
        <v>7004</v>
      </c>
      <c r="F42" s="3"/>
      <c r="G42" s="3"/>
      <c r="H42" s="3"/>
      <c r="I42" s="3"/>
      <c r="J42" s="3"/>
      <c r="K42" s="3"/>
      <c r="L42" s="3"/>
      <c r="M42" s="3"/>
    </row>
    <row r="43" spans="1:13" ht="11.25">
      <c r="A43" s="2" t="s">
        <v>13</v>
      </c>
      <c r="B43" s="3">
        <v>4503</v>
      </c>
      <c r="C43" s="3">
        <v>4487</v>
      </c>
      <c r="D43" s="3">
        <v>4408</v>
      </c>
      <c r="E43" s="3">
        <v>4382</v>
      </c>
      <c r="F43" s="3"/>
      <c r="G43" s="3"/>
      <c r="H43" s="3"/>
      <c r="I43" s="3"/>
      <c r="J43" s="3"/>
      <c r="K43" s="3"/>
      <c r="L43" s="3"/>
      <c r="M43" s="3"/>
    </row>
    <row r="44" spans="1:13" ht="11.25">
      <c r="A44" s="2" t="s">
        <v>14</v>
      </c>
      <c r="B44" s="3">
        <v>2091</v>
      </c>
      <c r="C44" s="3">
        <v>2186</v>
      </c>
      <c r="D44" s="3">
        <v>2488</v>
      </c>
      <c r="E44" s="3">
        <v>2621</v>
      </c>
      <c r="F44" s="3"/>
      <c r="G44" s="3"/>
      <c r="H44" s="3"/>
      <c r="I44" s="3"/>
      <c r="J44" s="3"/>
      <c r="K44" s="3"/>
      <c r="L44" s="3"/>
      <c r="M44" s="3"/>
    </row>
    <row r="45" spans="1:13" ht="11.25">
      <c r="A45" s="2" t="s">
        <v>15</v>
      </c>
      <c r="B45" s="3">
        <v>27</v>
      </c>
      <c r="C45" s="3">
        <v>27</v>
      </c>
      <c r="D45" s="3">
        <v>28</v>
      </c>
      <c r="E45" s="3">
        <v>20</v>
      </c>
      <c r="F45" s="3"/>
      <c r="G45" s="3"/>
      <c r="H45" s="3"/>
      <c r="I45" s="3"/>
      <c r="J45" s="3"/>
      <c r="K45" s="3"/>
      <c r="L45" s="3"/>
      <c r="M45" s="3"/>
    </row>
    <row r="46" spans="1:13" ht="11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7" ht="11.25">
      <c r="A47" s="2" t="s">
        <v>127</v>
      </c>
      <c r="B47" s="3"/>
      <c r="C47" s="3"/>
      <c r="D47" s="3"/>
      <c r="E47" s="3"/>
      <c r="F47" s="3">
        <v>5222</v>
      </c>
      <c r="G47" s="3"/>
      <c r="H47" s="3"/>
      <c r="I47" s="3"/>
      <c r="J47" s="3">
        <v>6619</v>
      </c>
      <c r="K47" s="3">
        <v>7246</v>
      </c>
      <c r="L47" s="3">
        <v>8173</v>
      </c>
      <c r="M47" s="3">
        <v>9617</v>
      </c>
      <c r="N47" s="3">
        <v>8829</v>
      </c>
      <c r="O47" s="3">
        <v>10105</v>
      </c>
      <c r="P47" s="3">
        <v>11941</v>
      </c>
      <c r="Q47" s="2"/>
    </row>
    <row r="48" spans="1:17" ht="11.25">
      <c r="A48" s="2" t="s">
        <v>128</v>
      </c>
      <c r="B48" s="3">
        <v>5200</v>
      </c>
      <c r="C48" s="3">
        <v>5137</v>
      </c>
      <c r="D48" s="3">
        <v>6055</v>
      </c>
      <c r="E48" s="3">
        <v>5328</v>
      </c>
      <c r="F48" s="3">
        <v>5133</v>
      </c>
      <c r="G48" s="3">
        <v>5522</v>
      </c>
      <c r="H48" s="3">
        <v>6576</v>
      </c>
      <c r="I48" s="3">
        <v>5919</v>
      </c>
      <c r="J48" s="3"/>
      <c r="K48" s="3"/>
      <c r="L48" s="3"/>
      <c r="M48" s="3"/>
      <c r="N48" s="2"/>
      <c r="O48" s="2"/>
      <c r="P48" s="2"/>
      <c r="Q48" s="2"/>
    </row>
    <row r="49" spans="1:17" ht="11.25">
      <c r="A49" s="2" t="s">
        <v>16</v>
      </c>
      <c r="B49" s="3">
        <v>3475</v>
      </c>
      <c r="C49" s="3">
        <v>3643</v>
      </c>
      <c r="D49" s="3">
        <v>3684</v>
      </c>
      <c r="E49" s="3">
        <v>3533</v>
      </c>
      <c r="F49" s="3">
        <v>3773</v>
      </c>
      <c r="G49" s="3">
        <v>3919</v>
      </c>
      <c r="H49" s="3">
        <v>4056</v>
      </c>
      <c r="I49" s="3">
        <v>3925</v>
      </c>
      <c r="J49" s="3"/>
      <c r="K49" s="3"/>
      <c r="L49" s="3"/>
      <c r="M49" s="3"/>
      <c r="N49" s="2"/>
      <c r="O49" s="2"/>
      <c r="P49" s="2"/>
      <c r="Q49" s="2"/>
    </row>
    <row r="50" spans="1:17" ht="11.25">
      <c r="A50" s="2" t="s">
        <v>17</v>
      </c>
      <c r="B50" s="3">
        <v>1373</v>
      </c>
      <c r="C50" s="3">
        <v>1418</v>
      </c>
      <c r="D50" s="3">
        <v>1392</v>
      </c>
      <c r="E50" s="3">
        <v>1148</v>
      </c>
      <c r="F50" s="3">
        <v>1303</v>
      </c>
      <c r="G50" s="3">
        <v>1346</v>
      </c>
      <c r="H50" s="3">
        <v>1343</v>
      </c>
      <c r="I50" s="3">
        <v>1129</v>
      </c>
      <c r="J50" s="3"/>
      <c r="K50" s="3"/>
      <c r="L50" s="3"/>
      <c r="M50" s="3"/>
      <c r="N50" s="2"/>
      <c r="O50" s="2"/>
      <c r="P50" s="2"/>
      <c r="Q50" s="2"/>
    </row>
    <row r="51" spans="1:17" ht="11.25">
      <c r="A51" s="2" t="s">
        <v>18</v>
      </c>
      <c r="B51" s="3">
        <v>1887</v>
      </c>
      <c r="C51" s="3">
        <v>2006</v>
      </c>
      <c r="D51" s="3">
        <v>2072</v>
      </c>
      <c r="E51" s="3">
        <v>2149</v>
      </c>
      <c r="F51" s="3">
        <v>2238</v>
      </c>
      <c r="G51" s="3">
        <v>2326</v>
      </c>
      <c r="H51" s="3">
        <v>2415</v>
      </c>
      <c r="I51" s="3">
        <v>2494</v>
      </c>
      <c r="J51" s="3"/>
      <c r="K51" s="3"/>
      <c r="L51" s="3"/>
      <c r="M51" s="3"/>
      <c r="N51" s="2"/>
      <c r="O51" s="2"/>
      <c r="P51" s="2"/>
      <c r="Q51" s="2"/>
    </row>
    <row r="52" spans="1:17" ht="13.5">
      <c r="A52" s="2" t="s">
        <v>19</v>
      </c>
      <c r="B52" s="3">
        <v>215</v>
      </c>
      <c r="C52" s="3">
        <v>218</v>
      </c>
      <c r="D52" s="3">
        <v>220</v>
      </c>
      <c r="E52" s="3">
        <v>236</v>
      </c>
      <c r="F52" s="3">
        <v>233</v>
      </c>
      <c r="G52" s="3">
        <v>247</v>
      </c>
      <c r="H52" s="3">
        <v>299</v>
      </c>
      <c r="I52" s="3">
        <v>302</v>
      </c>
      <c r="J52" s="3"/>
      <c r="K52" s="3"/>
      <c r="L52" s="3"/>
      <c r="M52" s="3"/>
      <c r="N52" s="2"/>
      <c r="O52" s="2"/>
      <c r="P52" s="2"/>
      <c r="Q52" s="2"/>
    </row>
    <row r="53" spans="1:17" ht="11.25">
      <c r="A53" s="2" t="s">
        <v>20</v>
      </c>
      <c r="B53" s="3">
        <v>1725</v>
      </c>
      <c r="C53" s="3">
        <v>1494</v>
      </c>
      <c r="D53" s="3">
        <v>2372</v>
      </c>
      <c r="E53" s="3">
        <v>1795</v>
      </c>
      <c r="F53" s="3">
        <v>1360</v>
      </c>
      <c r="G53" s="3">
        <v>1603</v>
      </c>
      <c r="H53" s="3">
        <v>2520</v>
      </c>
      <c r="I53" s="3">
        <v>1994</v>
      </c>
      <c r="J53" s="3"/>
      <c r="K53" s="3"/>
      <c r="L53" s="3"/>
      <c r="M53" s="3"/>
      <c r="N53" s="2"/>
      <c r="O53" s="2"/>
      <c r="P53" s="2"/>
      <c r="Q53" s="2"/>
    </row>
    <row r="54" spans="1:18" ht="11.25">
      <c r="A54" s="2" t="s">
        <v>152</v>
      </c>
      <c r="B54" s="3"/>
      <c r="C54" s="3"/>
      <c r="D54" s="3"/>
      <c r="E54" s="3"/>
      <c r="F54" s="3"/>
      <c r="G54" s="3"/>
      <c r="H54" s="3"/>
      <c r="I54" s="3"/>
      <c r="J54" s="3"/>
      <c r="K54" s="3">
        <v>7609</v>
      </c>
      <c r="L54" s="3">
        <v>9235</v>
      </c>
      <c r="M54" s="3">
        <v>9166</v>
      </c>
      <c r="N54" s="3">
        <v>8977</v>
      </c>
      <c r="O54" s="3">
        <v>8857</v>
      </c>
      <c r="P54" s="3">
        <v>10264</v>
      </c>
      <c r="Q54" s="3"/>
      <c r="R54" s="20"/>
    </row>
    <row r="55" spans="1:17" ht="11.25">
      <c r="A55" s="2" t="s">
        <v>21</v>
      </c>
      <c r="B55" s="3">
        <v>355</v>
      </c>
      <c r="C55" s="3">
        <v>375</v>
      </c>
      <c r="D55" s="3">
        <v>417</v>
      </c>
      <c r="E55" s="3">
        <v>453</v>
      </c>
      <c r="F55" s="3">
        <v>448</v>
      </c>
      <c r="G55" s="3">
        <v>450</v>
      </c>
      <c r="H55" s="3">
        <v>466</v>
      </c>
      <c r="I55" s="3"/>
      <c r="J55" s="3"/>
      <c r="K55" s="3"/>
      <c r="L55" s="3"/>
      <c r="M55" s="3"/>
      <c r="N55" s="2"/>
      <c r="O55" s="2"/>
      <c r="P55" s="2"/>
      <c r="Q55" s="2"/>
    </row>
    <row r="56" spans="1:17" ht="11.25">
      <c r="A56" s="2" t="s">
        <v>22</v>
      </c>
      <c r="B56" s="3">
        <v>283</v>
      </c>
      <c r="C56" s="3">
        <v>292</v>
      </c>
      <c r="D56" s="3">
        <v>312</v>
      </c>
      <c r="E56" s="3">
        <v>326</v>
      </c>
      <c r="F56" s="3">
        <v>338</v>
      </c>
      <c r="G56" s="3">
        <v>350</v>
      </c>
      <c r="H56" s="3"/>
      <c r="I56" s="3"/>
      <c r="J56" s="3"/>
      <c r="K56" s="3"/>
      <c r="L56" s="3"/>
      <c r="M56" s="3"/>
      <c r="N56" s="2"/>
      <c r="O56" s="2"/>
      <c r="P56" s="2"/>
      <c r="Q56" s="2"/>
    </row>
    <row r="57" spans="1:17" ht="11.25">
      <c r="A57" s="2" t="s">
        <v>23</v>
      </c>
      <c r="B57" s="3">
        <v>73</v>
      </c>
      <c r="C57" s="3">
        <v>83</v>
      </c>
      <c r="D57" s="3">
        <v>104</v>
      </c>
      <c r="E57" s="3">
        <v>128</v>
      </c>
      <c r="F57" s="3">
        <v>110</v>
      </c>
      <c r="G57" s="3">
        <v>100</v>
      </c>
      <c r="H57" s="3"/>
      <c r="I57" s="3"/>
      <c r="J57" s="3"/>
      <c r="K57" s="3"/>
      <c r="L57" s="3"/>
      <c r="M57" s="3"/>
      <c r="N57" s="2"/>
      <c r="O57" s="2"/>
      <c r="P57" s="2"/>
      <c r="Q57" s="2"/>
    </row>
    <row r="58" spans="1:17" ht="11.25">
      <c r="A58" s="2" t="s">
        <v>8</v>
      </c>
      <c r="B58" s="3">
        <v>22649</v>
      </c>
      <c r="C58" s="3">
        <v>22870</v>
      </c>
      <c r="D58" s="3">
        <v>24008</v>
      </c>
      <c r="E58" s="3">
        <v>23463</v>
      </c>
      <c r="F58" s="3">
        <v>16304</v>
      </c>
      <c r="G58" s="3">
        <v>17322</v>
      </c>
      <c r="H58" s="3">
        <v>18677</v>
      </c>
      <c r="I58" s="3">
        <v>16912</v>
      </c>
      <c r="J58" s="3"/>
      <c r="K58" s="3"/>
      <c r="L58" s="3"/>
      <c r="M58" s="3"/>
      <c r="N58" s="2"/>
      <c r="O58" s="2"/>
      <c r="P58" s="2"/>
      <c r="Q58" s="2"/>
    </row>
    <row r="59" ht="11.25">
      <c r="A59" s="1" t="s">
        <v>91</v>
      </c>
    </row>
    <row r="61" ht="11.25">
      <c r="A61" s="1" t="s">
        <v>93</v>
      </c>
    </row>
    <row r="62" spans="1:17" ht="11.25">
      <c r="A62" s="6" t="s">
        <v>3</v>
      </c>
      <c r="B62" s="17" t="s">
        <v>60</v>
      </c>
      <c r="C62" s="18"/>
      <c r="D62" s="18"/>
      <c r="E62" s="19"/>
      <c r="F62" s="17" t="s">
        <v>61</v>
      </c>
      <c r="G62" s="18"/>
      <c r="H62" s="18"/>
      <c r="I62" s="19"/>
      <c r="J62" s="17" t="s">
        <v>117</v>
      </c>
      <c r="K62" s="18"/>
      <c r="L62" s="18"/>
      <c r="M62" s="19"/>
      <c r="N62" s="17" t="s">
        <v>145</v>
      </c>
      <c r="O62" s="18"/>
      <c r="P62" s="18"/>
      <c r="Q62" s="19"/>
    </row>
    <row r="63" spans="1:17" ht="11.25">
      <c r="A63" s="6"/>
      <c r="B63" s="7" t="s">
        <v>62</v>
      </c>
      <c r="C63" s="7" t="s">
        <v>63</v>
      </c>
      <c r="D63" s="7" t="s">
        <v>64</v>
      </c>
      <c r="E63" s="7" t="s">
        <v>65</v>
      </c>
      <c r="F63" s="7" t="s">
        <v>62</v>
      </c>
      <c r="G63" s="7" t="s">
        <v>63</v>
      </c>
      <c r="H63" s="7" t="s">
        <v>64</v>
      </c>
      <c r="I63" s="7" t="s">
        <v>65</v>
      </c>
      <c r="J63" s="7" t="s">
        <v>62</v>
      </c>
      <c r="K63" s="7" t="s">
        <v>63</v>
      </c>
      <c r="L63" s="7" t="s">
        <v>64</v>
      </c>
      <c r="M63" s="7" t="s">
        <v>65</v>
      </c>
      <c r="N63" s="7" t="s">
        <v>62</v>
      </c>
      <c r="O63" s="7" t="s">
        <v>63</v>
      </c>
      <c r="P63" s="7" t="s">
        <v>64</v>
      </c>
      <c r="Q63" s="7" t="s">
        <v>65</v>
      </c>
    </row>
    <row r="64" spans="1:17" ht="11.25">
      <c r="A64" s="2" t="s">
        <v>4</v>
      </c>
      <c r="B64" s="3">
        <v>2677</v>
      </c>
      <c r="C64" s="3">
        <v>2408</v>
      </c>
      <c r="D64" s="3">
        <v>2353</v>
      </c>
      <c r="E64" s="3">
        <v>1307</v>
      </c>
      <c r="F64" s="3">
        <v>2626</v>
      </c>
      <c r="G64" s="3">
        <v>2085</v>
      </c>
      <c r="H64" s="3">
        <v>2311</v>
      </c>
      <c r="I64" s="3">
        <v>1350</v>
      </c>
      <c r="J64" s="3">
        <v>2475</v>
      </c>
      <c r="K64" s="3">
        <v>2257</v>
      </c>
      <c r="L64" s="3">
        <v>2155</v>
      </c>
      <c r="M64" s="3">
        <v>1305</v>
      </c>
      <c r="N64" s="3">
        <v>2096</v>
      </c>
      <c r="O64" s="3">
        <v>1900</v>
      </c>
      <c r="P64" s="3">
        <f>5871-N64-O64</f>
        <v>1875</v>
      </c>
      <c r="Q64" s="3"/>
    </row>
    <row r="65" spans="1:1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1.25">
      <c r="A66" s="2" t="s">
        <v>48</v>
      </c>
      <c r="B66" s="3">
        <v>1047</v>
      </c>
      <c r="C66" s="3">
        <v>939</v>
      </c>
      <c r="D66" s="3">
        <v>855</v>
      </c>
      <c r="E66" s="3">
        <v>631</v>
      </c>
      <c r="F66" s="3">
        <v>651</v>
      </c>
      <c r="G66" s="3">
        <v>1018</v>
      </c>
      <c r="H66" s="3">
        <v>1250</v>
      </c>
      <c r="I66" s="3">
        <v>868</v>
      </c>
      <c r="J66" s="3">
        <v>1352</v>
      </c>
      <c r="K66" s="3">
        <v>1255</v>
      </c>
      <c r="L66" s="3">
        <v>1447</v>
      </c>
      <c r="M66" s="3">
        <v>1018</v>
      </c>
      <c r="N66" s="3">
        <v>1559</v>
      </c>
      <c r="O66" s="3">
        <v>1491</v>
      </c>
      <c r="P66" s="3">
        <v>1571</v>
      </c>
      <c r="Q66" s="3"/>
    </row>
    <row r="67" spans="1:17" ht="11.25">
      <c r="A67" s="2" t="s">
        <v>71</v>
      </c>
      <c r="B67" s="3">
        <v>108</v>
      </c>
      <c r="C67" s="3">
        <v>98</v>
      </c>
      <c r="D67" s="3">
        <v>132</v>
      </c>
      <c r="E67" s="3">
        <v>106</v>
      </c>
      <c r="F67" s="3">
        <v>101</v>
      </c>
      <c r="G67" s="3">
        <v>97</v>
      </c>
      <c r="H67" s="3">
        <v>113</v>
      </c>
      <c r="I67" s="3">
        <v>109</v>
      </c>
      <c r="J67" s="3">
        <v>136</v>
      </c>
      <c r="K67" s="3">
        <v>136</v>
      </c>
      <c r="L67" s="3">
        <v>137</v>
      </c>
      <c r="M67" s="3">
        <v>107</v>
      </c>
      <c r="N67" s="3">
        <v>152</v>
      </c>
      <c r="O67" s="3">
        <v>151</v>
      </c>
      <c r="P67" s="3">
        <v>140</v>
      </c>
      <c r="Q67" s="3"/>
    </row>
    <row r="68" spans="1:17" ht="11.25">
      <c r="A68" s="2" t="s">
        <v>72</v>
      </c>
      <c r="B68" s="3">
        <v>209</v>
      </c>
      <c r="C68" s="3">
        <v>198</v>
      </c>
      <c r="D68" s="3">
        <v>173</v>
      </c>
      <c r="E68" s="3">
        <v>170</v>
      </c>
      <c r="F68" s="3">
        <v>152</v>
      </c>
      <c r="G68" s="3">
        <v>217</v>
      </c>
      <c r="H68" s="3">
        <v>233</v>
      </c>
      <c r="I68" s="3">
        <v>197</v>
      </c>
      <c r="J68" s="3">
        <v>255</v>
      </c>
      <c r="K68" s="3">
        <v>251</v>
      </c>
      <c r="L68" s="3">
        <v>218</v>
      </c>
      <c r="M68" s="3">
        <v>141</v>
      </c>
      <c r="N68" s="3">
        <v>197</v>
      </c>
      <c r="O68" s="3">
        <v>206</v>
      </c>
      <c r="P68" s="3">
        <v>207</v>
      </c>
      <c r="Q68" s="3"/>
    </row>
    <row r="69" spans="1:17" ht="11.25">
      <c r="A69" s="2" t="s">
        <v>73</v>
      </c>
      <c r="B69" s="3">
        <v>11</v>
      </c>
      <c r="C69" s="3">
        <v>11</v>
      </c>
      <c r="D69" s="3">
        <v>11</v>
      </c>
      <c r="E69" s="3">
        <v>10</v>
      </c>
      <c r="F69" s="3">
        <v>14</v>
      </c>
      <c r="G69" s="3">
        <v>15</v>
      </c>
      <c r="H69" s="3">
        <v>25</v>
      </c>
      <c r="I69" s="3">
        <v>25</v>
      </c>
      <c r="J69" s="3">
        <v>22</v>
      </c>
      <c r="K69" s="3">
        <v>25</v>
      </c>
      <c r="L69" s="3">
        <v>36</v>
      </c>
      <c r="M69" s="3">
        <v>31</v>
      </c>
      <c r="N69" s="3">
        <v>27</v>
      </c>
      <c r="O69" s="3">
        <v>26</v>
      </c>
      <c r="P69" s="3">
        <v>43</v>
      </c>
      <c r="Q69" s="3"/>
    </row>
    <row r="70" spans="1:17" ht="11.25">
      <c r="A70" s="2" t="s">
        <v>74</v>
      </c>
      <c r="B70" s="3">
        <v>24</v>
      </c>
      <c r="C70" s="3">
        <v>23</v>
      </c>
      <c r="D70" s="3">
        <v>12</v>
      </c>
      <c r="E70" s="3">
        <v>13</v>
      </c>
      <c r="F70" s="3">
        <v>26</v>
      </c>
      <c r="G70" s="3">
        <v>29</v>
      </c>
      <c r="H70" s="3">
        <v>22</v>
      </c>
      <c r="I70" s="3">
        <v>-28</v>
      </c>
      <c r="J70" s="3">
        <v>23</v>
      </c>
      <c r="K70" s="3">
        <v>20</v>
      </c>
      <c r="L70" s="3">
        <v>22</v>
      </c>
      <c r="M70" s="3">
        <v>6</v>
      </c>
      <c r="N70" s="3">
        <v>15</v>
      </c>
      <c r="O70" s="3">
        <v>29</v>
      </c>
      <c r="P70" s="3">
        <v>43</v>
      </c>
      <c r="Q70" s="3"/>
    </row>
    <row r="71" spans="1:17" ht="11.25">
      <c r="A71" s="2" t="s">
        <v>24</v>
      </c>
      <c r="B71" s="3">
        <v>1217</v>
      </c>
      <c r="C71" s="3">
        <v>1094</v>
      </c>
      <c r="D71" s="3">
        <v>1066</v>
      </c>
      <c r="E71" s="3">
        <v>815</v>
      </c>
      <c r="F71" s="3"/>
      <c r="G71" s="3"/>
      <c r="H71" s="3"/>
      <c r="I71" s="3"/>
      <c r="J71" s="3"/>
      <c r="K71" s="3"/>
      <c r="L71" s="3"/>
      <c r="M71" s="3"/>
      <c r="N71" s="2"/>
      <c r="O71" s="2"/>
      <c r="P71" s="2"/>
      <c r="Q71" s="2"/>
    </row>
    <row r="72" spans="1:13" ht="11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0"/>
    </row>
    <row r="73" spans="1:17" ht="11.25">
      <c r="A73" s="2" t="s">
        <v>149</v>
      </c>
      <c r="B73" s="3"/>
      <c r="C73" s="3"/>
      <c r="D73" s="3"/>
      <c r="E73" s="3"/>
      <c r="F73" s="3">
        <v>1386</v>
      </c>
      <c r="G73" s="3">
        <v>1514</v>
      </c>
      <c r="H73" s="3">
        <v>1293</v>
      </c>
      <c r="I73" s="3">
        <v>979</v>
      </c>
      <c r="J73" s="3">
        <v>1809</v>
      </c>
      <c r="K73" s="3">
        <v>1756</v>
      </c>
      <c r="L73" s="3">
        <v>1648</v>
      </c>
      <c r="M73" s="3">
        <v>846</v>
      </c>
      <c r="N73" s="3">
        <v>2079</v>
      </c>
      <c r="O73" s="3">
        <v>1938</v>
      </c>
      <c r="P73" s="3">
        <v>1702</v>
      </c>
      <c r="Q73" s="3"/>
    </row>
    <row r="74" spans="1:17" ht="11.25">
      <c r="A74" s="2" t="s">
        <v>127</v>
      </c>
      <c r="B74" s="3"/>
      <c r="C74" s="3"/>
      <c r="D74" s="3"/>
      <c r="E74" s="3"/>
      <c r="F74" s="3">
        <v>1386</v>
      </c>
      <c r="G74" s="3">
        <v>1514</v>
      </c>
      <c r="H74" s="3">
        <v>1293</v>
      </c>
      <c r="I74" s="3">
        <v>979</v>
      </c>
      <c r="J74" s="3">
        <v>1725</v>
      </c>
      <c r="K74" s="3">
        <v>1671</v>
      </c>
      <c r="L74" s="3"/>
      <c r="M74" s="3"/>
      <c r="N74" s="2"/>
      <c r="O74" s="2"/>
      <c r="P74" s="2"/>
      <c r="Q74" s="2"/>
    </row>
    <row r="75" spans="1:17" ht="11.25">
      <c r="A75" s="2" t="s">
        <v>128</v>
      </c>
      <c r="B75" s="3">
        <v>1136</v>
      </c>
      <c r="C75" s="3">
        <v>1296</v>
      </c>
      <c r="D75" s="3">
        <v>934</v>
      </c>
      <c r="E75" s="3">
        <v>807</v>
      </c>
      <c r="F75" s="3">
        <v>1253</v>
      </c>
      <c r="G75" s="3">
        <v>1364</v>
      </c>
      <c r="H75" s="3">
        <v>1195</v>
      </c>
      <c r="I75" s="3">
        <v>785</v>
      </c>
      <c r="J75" s="3"/>
      <c r="K75" s="3"/>
      <c r="L75" s="3"/>
      <c r="M75" s="3"/>
      <c r="N75" s="2"/>
      <c r="O75" s="2"/>
      <c r="P75" s="2"/>
      <c r="Q75" s="2"/>
    </row>
    <row r="76" spans="1:17" ht="11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"/>
      <c r="O76" s="2"/>
      <c r="P76" s="2"/>
      <c r="Q76" s="2"/>
    </row>
    <row r="77" spans="1:17" ht="11.25">
      <c r="A77" s="2" t="s">
        <v>21</v>
      </c>
      <c r="B77" s="3">
        <v>25</v>
      </c>
      <c r="C77" s="3">
        <v>32</v>
      </c>
      <c r="D77" s="3">
        <v>19</v>
      </c>
      <c r="E77" s="3">
        <v>20</v>
      </c>
      <c r="F77" s="3">
        <v>13</v>
      </c>
      <c r="G77" s="3">
        <v>18</v>
      </c>
      <c r="H77" s="3">
        <v>24</v>
      </c>
      <c r="I77" s="3"/>
      <c r="J77" s="3"/>
      <c r="K77" s="3"/>
      <c r="L77" s="3"/>
      <c r="M77" s="3"/>
      <c r="N77" s="2"/>
      <c r="O77" s="2"/>
      <c r="P77" s="2"/>
      <c r="Q77" s="2"/>
    </row>
    <row r="78" ht="11.25">
      <c r="A78" s="1" t="s">
        <v>91</v>
      </c>
    </row>
    <row r="80" ht="11.25">
      <c r="A80" s="1" t="s">
        <v>94</v>
      </c>
    </row>
    <row r="81" spans="1:17" ht="11.25">
      <c r="A81" s="6" t="s">
        <v>3</v>
      </c>
      <c r="B81" s="17" t="s">
        <v>60</v>
      </c>
      <c r="C81" s="18"/>
      <c r="D81" s="18"/>
      <c r="E81" s="19"/>
      <c r="F81" s="17" t="s">
        <v>61</v>
      </c>
      <c r="G81" s="18"/>
      <c r="H81" s="18"/>
      <c r="I81" s="19"/>
      <c r="J81" s="17" t="s">
        <v>117</v>
      </c>
      <c r="K81" s="18"/>
      <c r="L81" s="18"/>
      <c r="M81" s="19"/>
      <c r="N81" s="17" t="s">
        <v>145</v>
      </c>
      <c r="O81" s="18"/>
      <c r="P81" s="18"/>
      <c r="Q81" s="19"/>
    </row>
    <row r="82" spans="1:17" ht="11.25">
      <c r="A82" s="6"/>
      <c r="B82" s="7" t="s">
        <v>62</v>
      </c>
      <c r="C82" s="7" t="s">
        <v>63</v>
      </c>
      <c r="D82" s="7" t="s">
        <v>64</v>
      </c>
      <c r="E82" s="7" t="s">
        <v>65</v>
      </c>
      <c r="F82" s="7" t="s">
        <v>62</v>
      </c>
      <c r="G82" s="7" t="s">
        <v>63</v>
      </c>
      <c r="H82" s="7" t="s">
        <v>64</v>
      </c>
      <c r="I82" s="7" t="s">
        <v>65</v>
      </c>
      <c r="J82" s="7" t="s">
        <v>62</v>
      </c>
      <c r="K82" s="7" t="s">
        <v>63</v>
      </c>
      <c r="L82" s="7" t="s">
        <v>64</v>
      </c>
      <c r="M82" s="7" t="s">
        <v>65</v>
      </c>
      <c r="N82" s="7" t="s">
        <v>62</v>
      </c>
      <c r="O82" s="7" t="s">
        <v>63</v>
      </c>
      <c r="P82" s="7" t="s">
        <v>64</v>
      </c>
      <c r="Q82" s="7" t="s">
        <v>65</v>
      </c>
    </row>
    <row r="83" spans="1:17" ht="11.25">
      <c r="A83" s="2" t="s">
        <v>25</v>
      </c>
      <c r="B83" s="3">
        <v>2703</v>
      </c>
      <c r="C83" s="3">
        <v>2416</v>
      </c>
      <c r="D83" s="3">
        <v>2322</v>
      </c>
      <c r="E83" s="3">
        <v>1329</v>
      </c>
      <c r="F83" s="3">
        <v>2648</v>
      </c>
      <c r="G83" s="3">
        <v>2008</v>
      </c>
      <c r="H83" s="3">
        <v>2336</v>
      </c>
      <c r="I83" s="3">
        <v>1425</v>
      </c>
      <c r="J83" s="3">
        <v>2525</v>
      </c>
      <c r="K83" s="3">
        <v>2293</v>
      </c>
      <c r="L83" s="3">
        <v>2218</v>
      </c>
      <c r="M83" s="3">
        <v>1957</v>
      </c>
      <c r="N83" s="3"/>
      <c r="O83" s="3"/>
      <c r="P83" s="3"/>
      <c r="Q83" s="3"/>
    </row>
    <row r="84" spans="1:17" ht="11.25">
      <c r="A84" s="2" t="s">
        <v>24</v>
      </c>
      <c r="B84" s="3">
        <v>1197</v>
      </c>
      <c r="C84" s="3">
        <v>1076</v>
      </c>
      <c r="D84" s="3">
        <v>1057</v>
      </c>
      <c r="E84" s="3">
        <v>803</v>
      </c>
      <c r="F84" s="3"/>
      <c r="G84" s="3"/>
      <c r="H84" s="3"/>
      <c r="I84" s="3"/>
      <c r="J84" s="3"/>
      <c r="K84" s="3"/>
      <c r="L84" s="3"/>
      <c r="M84" s="3"/>
      <c r="N84" s="2"/>
      <c r="O84" s="2"/>
      <c r="P84" s="2"/>
      <c r="Q84" s="2"/>
    </row>
    <row r="85" spans="1:17" ht="11.25">
      <c r="A85" s="2" t="s">
        <v>127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2"/>
      <c r="O85" s="2"/>
      <c r="P85" s="2"/>
      <c r="Q85" s="2"/>
    </row>
    <row r="86" spans="1:17" ht="11.25">
      <c r="A86" s="2" t="s">
        <v>26</v>
      </c>
      <c r="B86" s="3">
        <v>32</v>
      </c>
      <c r="C86" s="3">
        <v>39</v>
      </c>
      <c r="D86" s="3">
        <v>26</v>
      </c>
      <c r="E86" s="3">
        <v>25</v>
      </c>
      <c r="F86" s="3">
        <v>14</v>
      </c>
      <c r="G86" s="3">
        <v>17</v>
      </c>
      <c r="H86" s="3"/>
      <c r="I86" s="3"/>
      <c r="J86" s="3"/>
      <c r="K86" s="3"/>
      <c r="L86" s="3"/>
      <c r="M86" s="3"/>
      <c r="N86" s="2"/>
      <c r="O86" s="2"/>
      <c r="P86" s="2"/>
      <c r="Q86" s="2"/>
    </row>
    <row r="87" ht="11.25">
      <c r="A87" s="1" t="s">
        <v>91</v>
      </c>
    </row>
    <row r="89" ht="11.25">
      <c r="A89" s="1" t="s">
        <v>95</v>
      </c>
    </row>
    <row r="90" spans="1:17" ht="11.25">
      <c r="A90" s="6" t="s">
        <v>3</v>
      </c>
      <c r="B90" s="17" t="s">
        <v>60</v>
      </c>
      <c r="C90" s="18"/>
      <c r="D90" s="18"/>
      <c r="E90" s="19"/>
      <c r="F90" s="17" t="s">
        <v>61</v>
      </c>
      <c r="G90" s="18"/>
      <c r="H90" s="18"/>
      <c r="I90" s="19"/>
      <c r="J90" s="17" t="s">
        <v>117</v>
      </c>
      <c r="K90" s="18"/>
      <c r="L90" s="18"/>
      <c r="M90" s="19"/>
      <c r="N90" s="17" t="s">
        <v>145</v>
      </c>
      <c r="O90" s="18"/>
      <c r="P90" s="18"/>
      <c r="Q90" s="19"/>
    </row>
    <row r="91" spans="1:17" ht="11.25">
      <c r="A91" s="6"/>
      <c r="B91" s="7" t="s">
        <v>62</v>
      </c>
      <c r="C91" s="7" t="s">
        <v>63</v>
      </c>
      <c r="D91" s="7" t="s">
        <v>64</v>
      </c>
      <c r="E91" s="7" t="s">
        <v>65</v>
      </c>
      <c r="F91" s="7" t="s">
        <v>62</v>
      </c>
      <c r="G91" s="7" t="s">
        <v>63</v>
      </c>
      <c r="H91" s="7" t="s">
        <v>64</v>
      </c>
      <c r="I91" s="7" t="s">
        <v>65</v>
      </c>
      <c r="J91" s="7" t="s">
        <v>62</v>
      </c>
      <c r="K91" s="7" t="s">
        <v>63</v>
      </c>
      <c r="L91" s="7" t="s">
        <v>64</v>
      </c>
      <c r="M91" s="7" t="s">
        <v>65</v>
      </c>
      <c r="N91" s="7" t="s">
        <v>62</v>
      </c>
      <c r="O91" s="7" t="s">
        <v>63</v>
      </c>
      <c r="P91" s="7" t="s">
        <v>64</v>
      </c>
      <c r="Q91" s="7" t="s">
        <v>65</v>
      </c>
    </row>
    <row r="92" spans="1:17" ht="11.25">
      <c r="A92" s="2" t="s">
        <v>4</v>
      </c>
      <c r="B92" s="3">
        <v>1587</v>
      </c>
      <c r="C92" s="3">
        <v>1403</v>
      </c>
      <c r="D92" s="3">
        <v>956</v>
      </c>
      <c r="E92" s="3">
        <v>693</v>
      </c>
      <c r="F92" s="3">
        <v>1643</v>
      </c>
      <c r="G92" s="3">
        <v>1216</v>
      </c>
      <c r="H92" s="3">
        <v>1306</v>
      </c>
      <c r="I92" s="3">
        <v>791</v>
      </c>
      <c r="J92" s="3">
        <v>1580</v>
      </c>
      <c r="K92" s="3">
        <v>1424</v>
      </c>
      <c r="L92" s="3">
        <v>1298</v>
      </c>
      <c r="M92" s="3">
        <v>1279</v>
      </c>
      <c r="N92" s="3">
        <v>1364</v>
      </c>
      <c r="O92" s="3"/>
      <c r="P92" s="3"/>
      <c r="Q92" s="3"/>
    </row>
    <row r="93" spans="1:17" ht="11.25">
      <c r="A93" s="2" t="s">
        <v>24</v>
      </c>
      <c r="B93" s="3">
        <v>662</v>
      </c>
      <c r="C93" s="3">
        <v>615</v>
      </c>
      <c r="D93" s="3">
        <v>491</v>
      </c>
      <c r="E93" s="3">
        <v>489</v>
      </c>
      <c r="F93" s="3"/>
      <c r="G93" s="3"/>
      <c r="H93" s="3"/>
      <c r="I93" s="3"/>
      <c r="J93" s="3"/>
      <c r="K93" s="3"/>
      <c r="L93" s="3"/>
      <c r="M93" s="3"/>
      <c r="N93" s="2"/>
      <c r="O93" s="2"/>
      <c r="P93" s="2"/>
      <c r="Q93" s="2"/>
    </row>
    <row r="94" spans="1:17" ht="11.25">
      <c r="A94" s="2" t="s">
        <v>127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2"/>
      <c r="O94" s="2"/>
      <c r="P94" s="2"/>
      <c r="Q94" s="2"/>
    </row>
    <row r="95" spans="1:17" ht="11.25">
      <c r="A95" s="2" t="s">
        <v>27</v>
      </c>
      <c r="B95" s="3">
        <v>32</v>
      </c>
      <c r="C95" s="3">
        <v>39</v>
      </c>
      <c r="D95" s="3">
        <v>-16</v>
      </c>
      <c r="E95" s="3">
        <v>97</v>
      </c>
      <c r="F95" s="3">
        <v>15</v>
      </c>
      <c r="G95" s="3">
        <v>22</v>
      </c>
      <c r="H95" s="3"/>
      <c r="I95" s="3"/>
      <c r="J95" s="3"/>
      <c r="K95" s="3"/>
      <c r="L95" s="3"/>
      <c r="M95" s="3"/>
      <c r="N95" s="2"/>
      <c r="O95" s="2"/>
      <c r="P95" s="2"/>
      <c r="Q95" s="2"/>
    </row>
    <row r="96" ht="11.25">
      <c r="A96" s="1" t="s">
        <v>91</v>
      </c>
    </row>
    <row r="98" ht="11.25">
      <c r="A98" s="1" t="s">
        <v>96</v>
      </c>
    </row>
    <row r="99" spans="1:13" ht="11.25">
      <c r="A99" s="6" t="s">
        <v>3</v>
      </c>
      <c r="B99" s="6" t="s">
        <v>60</v>
      </c>
      <c r="C99" s="6"/>
      <c r="D99" s="6"/>
      <c r="E99" s="6"/>
      <c r="F99" s="6" t="s">
        <v>61</v>
      </c>
      <c r="G99" s="6"/>
      <c r="H99" s="6"/>
      <c r="I99" s="6"/>
      <c r="J99" s="6" t="s">
        <v>117</v>
      </c>
      <c r="K99" s="6"/>
      <c r="L99" s="6"/>
      <c r="M99" s="6"/>
    </row>
    <row r="100" spans="1:13" ht="11.25">
      <c r="A100" s="6"/>
      <c r="B100" s="7" t="s">
        <v>62</v>
      </c>
      <c r="C100" s="7" t="s">
        <v>63</v>
      </c>
      <c r="D100" s="7" t="s">
        <v>64</v>
      </c>
      <c r="E100" s="7" t="s">
        <v>65</v>
      </c>
      <c r="F100" s="7" t="s">
        <v>62</v>
      </c>
      <c r="G100" s="7" t="s">
        <v>63</v>
      </c>
      <c r="H100" s="7" t="s">
        <v>64</v>
      </c>
      <c r="I100" s="7" t="s">
        <v>65</v>
      </c>
      <c r="J100" s="7" t="s">
        <v>62</v>
      </c>
      <c r="K100" s="7" t="s">
        <v>63</v>
      </c>
      <c r="L100" s="7" t="s">
        <v>64</v>
      </c>
      <c r="M100" s="7" t="s">
        <v>65</v>
      </c>
    </row>
    <row r="101" spans="1:13" ht="11.25">
      <c r="A101" s="2" t="s">
        <v>75</v>
      </c>
      <c r="B101" s="3">
        <v>825</v>
      </c>
      <c r="C101" s="3">
        <v>1903</v>
      </c>
      <c r="D101" s="3">
        <v>432</v>
      </c>
      <c r="E101" s="3">
        <v>1875</v>
      </c>
      <c r="F101" s="3">
        <v>-301</v>
      </c>
      <c r="G101" s="3">
        <v>863</v>
      </c>
      <c r="H101" s="3">
        <v>-268</v>
      </c>
      <c r="I101" s="3">
        <v>1962</v>
      </c>
      <c r="J101" s="3">
        <v>168</v>
      </c>
      <c r="K101" s="3">
        <v>1825</v>
      </c>
      <c r="L101" s="3"/>
      <c r="M101" s="3"/>
    </row>
    <row r="102" spans="1:13" ht="11.25">
      <c r="A102" s="2" t="s">
        <v>24</v>
      </c>
      <c r="B102" s="3">
        <v>432</v>
      </c>
      <c r="C102" s="3">
        <v>672</v>
      </c>
      <c r="D102" s="3">
        <v>731</v>
      </c>
      <c r="E102" s="3">
        <v>168</v>
      </c>
      <c r="F102" s="3"/>
      <c r="G102" s="3"/>
      <c r="H102" s="3"/>
      <c r="I102" s="3"/>
      <c r="J102" s="3"/>
      <c r="K102" s="3"/>
      <c r="L102" s="3"/>
      <c r="M102" s="3"/>
    </row>
    <row r="103" spans="1:13" ht="11.25">
      <c r="A103" s="2" t="s">
        <v>129</v>
      </c>
      <c r="B103" s="3">
        <v>309</v>
      </c>
      <c r="C103" s="3">
        <v>2044</v>
      </c>
      <c r="D103" s="3">
        <v>15</v>
      </c>
      <c r="E103" s="3">
        <v>1278</v>
      </c>
      <c r="F103" s="3">
        <v>-344</v>
      </c>
      <c r="G103" s="3">
        <v>1817</v>
      </c>
      <c r="H103" s="3">
        <v>-2980</v>
      </c>
      <c r="I103" s="3">
        <v>1254</v>
      </c>
      <c r="J103" s="3"/>
      <c r="K103" s="3"/>
      <c r="L103" s="3"/>
      <c r="M103" s="3"/>
    </row>
    <row r="104" spans="1:13" ht="11.25">
      <c r="A104" s="2" t="s">
        <v>76</v>
      </c>
      <c r="B104" s="3">
        <v>52</v>
      </c>
      <c r="C104" s="3">
        <v>85</v>
      </c>
      <c r="D104" s="3">
        <v>19</v>
      </c>
      <c r="E104" s="3">
        <v>30</v>
      </c>
      <c r="F104" s="3">
        <v>48</v>
      </c>
      <c r="G104" s="3">
        <v>10</v>
      </c>
      <c r="H104" s="3"/>
      <c r="I104" s="3"/>
      <c r="J104" s="3"/>
      <c r="K104" s="3"/>
      <c r="L104" s="3"/>
      <c r="M104" s="3"/>
    </row>
    <row r="105" ht="11.25">
      <c r="A105" s="1" t="s">
        <v>91</v>
      </c>
    </row>
    <row r="107" ht="11.25">
      <c r="A107" s="1" t="s">
        <v>97</v>
      </c>
    </row>
    <row r="108" spans="1:17" ht="11.25">
      <c r="A108" s="6" t="s">
        <v>3</v>
      </c>
      <c r="B108" s="17" t="s">
        <v>60</v>
      </c>
      <c r="C108" s="18"/>
      <c r="D108" s="18"/>
      <c r="E108" s="19"/>
      <c r="F108" s="17" t="s">
        <v>61</v>
      </c>
      <c r="G108" s="18"/>
      <c r="H108" s="18"/>
      <c r="I108" s="19"/>
      <c r="J108" s="17" t="s">
        <v>117</v>
      </c>
      <c r="K108" s="18"/>
      <c r="L108" s="18"/>
      <c r="M108" s="19"/>
      <c r="N108" s="17" t="s">
        <v>145</v>
      </c>
      <c r="O108" s="18"/>
      <c r="P108" s="18"/>
      <c r="Q108" s="19"/>
    </row>
    <row r="109" spans="1:17" ht="11.25">
      <c r="A109" s="6"/>
      <c r="B109" s="7" t="s">
        <v>62</v>
      </c>
      <c r="C109" s="7" t="s">
        <v>63</v>
      </c>
      <c r="D109" s="7" t="s">
        <v>64</v>
      </c>
      <c r="E109" s="7" t="s">
        <v>65</v>
      </c>
      <c r="F109" s="7" t="s">
        <v>62</v>
      </c>
      <c r="G109" s="7" t="s">
        <v>63</v>
      </c>
      <c r="H109" s="7" t="s">
        <v>64</v>
      </c>
      <c r="I109" s="7" t="s">
        <v>65</v>
      </c>
      <c r="J109" s="7" t="s">
        <v>62</v>
      </c>
      <c r="K109" s="7" t="s">
        <v>63</v>
      </c>
      <c r="L109" s="7" t="s">
        <v>64</v>
      </c>
      <c r="M109" s="7" t="s">
        <v>65</v>
      </c>
      <c r="N109" s="7" t="s">
        <v>62</v>
      </c>
      <c r="O109" s="7" t="s">
        <v>63</v>
      </c>
      <c r="P109" s="7" t="s">
        <v>64</v>
      </c>
      <c r="Q109" s="7" t="s">
        <v>65</v>
      </c>
    </row>
    <row r="110" spans="1:17" ht="11.25">
      <c r="A110" s="2" t="s">
        <v>28</v>
      </c>
      <c r="B110" s="3">
        <v>165</v>
      </c>
      <c r="C110" s="3">
        <v>189</v>
      </c>
      <c r="D110" s="3">
        <v>241</v>
      </c>
      <c r="E110" s="3">
        <v>328</v>
      </c>
      <c r="F110" s="3">
        <v>403</v>
      </c>
      <c r="G110" s="3">
        <v>466</v>
      </c>
      <c r="H110" s="3">
        <v>633</v>
      </c>
      <c r="I110" s="3">
        <v>687</v>
      </c>
      <c r="J110" s="3">
        <v>723</v>
      </c>
      <c r="K110" s="3">
        <v>783</v>
      </c>
      <c r="L110" s="3">
        <v>992</v>
      </c>
      <c r="M110" s="3">
        <v>1380</v>
      </c>
      <c r="N110" s="3">
        <v>956</v>
      </c>
      <c r="O110" s="3">
        <v>903</v>
      </c>
      <c r="P110" s="3">
        <v>857</v>
      </c>
      <c r="Q110" s="3"/>
    </row>
    <row r="111" spans="1:17" ht="11.25">
      <c r="A111" s="2" t="s">
        <v>29</v>
      </c>
      <c r="B111" s="3">
        <v>628</v>
      </c>
      <c r="C111" s="3">
        <v>860</v>
      </c>
      <c r="D111" s="3">
        <v>838</v>
      </c>
      <c r="E111" s="3">
        <v>879</v>
      </c>
      <c r="F111" s="3">
        <v>665</v>
      </c>
      <c r="G111" s="3">
        <v>476</v>
      </c>
      <c r="H111" s="3">
        <v>417</v>
      </c>
      <c r="I111" s="3">
        <v>458</v>
      </c>
      <c r="J111" s="3">
        <v>218</v>
      </c>
      <c r="K111" s="3">
        <v>174</v>
      </c>
      <c r="L111" s="3">
        <v>149</v>
      </c>
      <c r="M111" s="3">
        <v>93</v>
      </c>
      <c r="N111" s="3">
        <v>3</v>
      </c>
      <c r="O111" s="3">
        <v>6</v>
      </c>
      <c r="P111" s="3">
        <v>4</v>
      </c>
      <c r="Q111" s="3"/>
    </row>
    <row r="112" spans="1:17" ht="11.25">
      <c r="A112" s="2" t="s">
        <v>30</v>
      </c>
      <c r="B112" s="3">
        <v>6</v>
      </c>
      <c r="C112" s="3">
        <v>1</v>
      </c>
      <c r="D112" s="3">
        <v>4</v>
      </c>
      <c r="E112" s="3">
        <v>1</v>
      </c>
      <c r="F112" s="3" t="s">
        <v>5</v>
      </c>
      <c r="G112" s="3" t="s">
        <v>5</v>
      </c>
      <c r="H112" s="3" t="s">
        <v>5</v>
      </c>
      <c r="I112" s="3" t="s">
        <v>5</v>
      </c>
      <c r="J112" s="3" t="s">
        <v>5</v>
      </c>
      <c r="K112" s="3" t="s">
        <v>5</v>
      </c>
      <c r="L112" s="3" t="s">
        <v>5</v>
      </c>
      <c r="M112" s="3" t="s">
        <v>150</v>
      </c>
      <c r="N112" s="3"/>
      <c r="O112" s="3"/>
      <c r="P112" s="3"/>
      <c r="Q112" s="3"/>
    </row>
    <row r="113" spans="1:17" ht="11.25">
      <c r="A113" s="2" t="s">
        <v>77</v>
      </c>
      <c r="B113" s="3">
        <v>318</v>
      </c>
      <c r="C113" s="3">
        <v>350</v>
      </c>
      <c r="D113" s="3">
        <v>396</v>
      </c>
      <c r="E113" s="3">
        <v>412</v>
      </c>
      <c r="F113" s="3">
        <v>381</v>
      </c>
      <c r="G113" s="3">
        <v>541</v>
      </c>
      <c r="H113" s="3">
        <v>405</v>
      </c>
      <c r="I113" s="3">
        <v>529</v>
      </c>
      <c r="J113" s="3">
        <v>320</v>
      </c>
      <c r="K113" s="3">
        <v>346</v>
      </c>
      <c r="L113" s="3">
        <v>283</v>
      </c>
      <c r="M113" s="3">
        <v>358</v>
      </c>
      <c r="N113" s="3">
        <v>491</v>
      </c>
      <c r="O113" s="3">
        <v>470</v>
      </c>
      <c r="P113" s="3">
        <v>551</v>
      </c>
      <c r="Q113" s="3"/>
    </row>
    <row r="114" spans="1:17" ht="11.25">
      <c r="A114" s="2" t="s">
        <v>146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v>19</v>
      </c>
      <c r="O114" s="3">
        <v>38</v>
      </c>
      <c r="P114" s="3">
        <v>35</v>
      </c>
      <c r="Q114" s="3"/>
    </row>
    <row r="115" spans="1:17" ht="11.25">
      <c r="A115" s="2" t="s">
        <v>31</v>
      </c>
      <c r="B115" s="3">
        <v>250</v>
      </c>
      <c r="C115" s="3">
        <v>349</v>
      </c>
      <c r="D115" s="3">
        <v>419</v>
      </c>
      <c r="E115" s="3">
        <v>634</v>
      </c>
      <c r="F115" s="3">
        <v>325</v>
      </c>
      <c r="G115" s="3">
        <v>353</v>
      </c>
      <c r="H115" s="3">
        <v>340</v>
      </c>
      <c r="I115" s="3">
        <v>457</v>
      </c>
      <c r="J115" s="3">
        <v>194</v>
      </c>
      <c r="K115" s="3">
        <v>260</v>
      </c>
      <c r="L115" s="3">
        <v>281</v>
      </c>
      <c r="M115" s="3">
        <v>477</v>
      </c>
      <c r="N115" s="3">
        <v>16</v>
      </c>
      <c r="O115" s="3">
        <v>23</v>
      </c>
      <c r="P115" s="3">
        <v>20</v>
      </c>
      <c r="Q115" s="3"/>
    </row>
    <row r="116" spans="1:17" ht="11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1"/>
      <c r="Q116" s="3"/>
    </row>
    <row r="117" spans="1:18" ht="11.25">
      <c r="A117" s="22" t="s">
        <v>153</v>
      </c>
      <c r="B117" s="3">
        <v>768</v>
      </c>
      <c r="C117" s="3">
        <v>922</v>
      </c>
      <c r="D117" s="3">
        <v>1039</v>
      </c>
      <c r="E117" s="3">
        <v>1486</v>
      </c>
      <c r="F117" s="3">
        <v>999</v>
      </c>
      <c r="G117" s="3">
        <v>1156</v>
      </c>
      <c r="H117" s="3">
        <v>1150</v>
      </c>
      <c r="I117" s="3">
        <v>1366</v>
      </c>
      <c r="J117" s="3">
        <v>1080</v>
      </c>
      <c r="K117" s="3">
        <v>1317</v>
      </c>
      <c r="L117" s="3">
        <v>1331</v>
      </c>
      <c r="M117" s="3">
        <v>1990</v>
      </c>
      <c r="N117" s="3">
        <v>1433</v>
      </c>
      <c r="O117" s="3">
        <v>1453</v>
      </c>
      <c r="P117" s="3">
        <f>4632-N117-O117</f>
        <v>1746</v>
      </c>
      <c r="Q117" s="3"/>
      <c r="R117" s="20"/>
    </row>
    <row r="118" spans="1:18" ht="11.25">
      <c r="A118" s="13" t="s">
        <v>154</v>
      </c>
      <c r="B118" s="3"/>
      <c r="C118" s="3"/>
      <c r="D118" s="3"/>
      <c r="E118" s="3"/>
      <c r="F118" s="3"/>
      <c r="G118" s="3"/>
      <c r="H118" s="3"/>
      <c r="I118" s="3"/>
      <c r="J118" s="3">
        <v>691</v>
      </c>
      <c r="K118" s="3">
        <f>1411-J118</f>
        <v>720</v>
      </c>
      <c r="L118" s="3">
        <f>2282-J118-K118</f>
        <v>871</v>
      </c>
      <c r="M118" s="3">
        <f>3740-J118-K118-L118</f>
        <v>1458</v>
      </c>
      <c r="N118" s="3">
        <v>986</v>
      </c>
      <c r="O118" s="3">
        <f>1966-N118</f>
        <v>980</v>
      </c>
      <c r="P118" s="3">
        <f>3236-N118-O118</f>
        <v>1270</v>
      </c>
      <c r="Q118" s="3"/>
      <c r="R118" s="20"/>
    </row>
    <row r="119" spans="1:18" ht="11.25">
      <c r="A119" s="13" t="s">
        <v>155</v>
      </c>
      <c r="B119" s="3"/>
      <c r="C119" s="3"/>
      <c r="D119" s="3"/>
      <c r="E119" s="3"/>
      <c r="F119" s="3"/>
      <c r="G119" s="3"/>
      <c r="H119" s="3"/>
      <c r="I119" s="3"/>
      <c r="J119" s="3">
        <v>389</v>
      </c>
      <c r="K119" s="3">
        <f>986-J119</f>
        <v>597</v>
      </c>
      <c r="L119" s="3">
        <f>1447-J119-K119</f>
        <v>461</v>
      </c>
      <c r="M119" s="3">
        <f>1978-J119-K119-L119</f>
        <v>531</v>
      </c>
      <c r="N119" s="3">
        <v>447</v>
      </c>
      <c r="O119" s="3">
        <f>920-N119</f>
        <v>473</v>
      </c>
      <c r="P119" s="3">
        <f>1395-N119-O119</f>
        <v>475</v>
      </c>
      <c r="Q119" s="3"/>
      <c r="R119" s="20"/>
    </row>
    <row r="120" spans="1:17" ht="11.25">
      <c r="A120" s="2" t="s">
        <v>32</v>
      </c>
      <c r="B120" s="3">
        <v>493</v>
      </c>
      <c r="C120" s="3">
        <v>639</v>
      </c>
      <c r="D120" s="3">
        <v>793</v>
      </c>
      <c r="E120" s="3">
        <v>1115</v>
      </c>
      <c r="F120" s="3">
        <v>682</v>
      </c>
      <c r="G120" s="3">
        <v>829</v>
      </c>
      <c r="H120" s="3">
        <v>845</v>
      </c>
      <c r="I120" s="3">
        <v>1026</v>
      </c>
      <c r="J120" s="3">
        <v>691</v>
      </c>
      <c r="K120" s="3">
        <v>720</v>
      </c>
      <c r="L120" s="3"/>
      <c r="M120" s="3"/>
      <c r="N120" s="2"/>
      <c r="O120" s="2"/>
      <c r="P120" s="2"/>
      <c r="Q120" s="2"/>
    </row>
    <row r="121" spans="1:17" ht="11.25">
      <c r="A121" s="2" t="s">
        <v>33</v>
      </c>
      <c r="B121" s="3" t="s">
        <v>5</v>
      </c>
      <c r="C121" s="3" t="s">
        <v>5</v>
      </c>
      <c r="D121" s="3" t="s">
        <v>5</v>
      </c>
      <c r="E121" s="3" t="s">
        <v>5</v>
      </c>
      <c r="F121" s="3"/>
      <c r="G121" s="3"/>
      <c r="H121" s="3"/>
      <c r="I121" s="3"/>
      <c r="J121" s="3"/>
      <c r="K121" s="3"/>
      <c r="L121" s="3"/>
      <c r="M121" s="3"/>
      <c r="N121" s="2"/>
      <c r="O121" s="2"/>
      <c r="P121" s="2"/>
      <c r="Q121" s="2"/>
    </row>
    <row r="122" spans="1:17" ht="11.25">
      <c r="A122" s="2" t="s">
        <v>34</v>
      </c>
      <c r="B122" s="3" t="s">
        <v>5</v>
      </c>
      <c r="C122" s="3" t="s">
        <v>5</v>
      </c>
      <c r="D122" s="3" t="s">
        <v>5</v>
      </c>
      <c r="E122" s="3" t="s">
        <v>5</v>
      </c>
      <c r="F122" s="3"/>
      <c r="G122" s="3"/>
      <c r="H122" s="3"/>
      <c r="I122" s="3"/>
      <c r="J122" s="3"/>
      <c r="K122" s="3"/>
      <c r="L122" s="3"/>
      <c r="M122" s="3"/>
      <c r="N122" s="2"/>
      <c r="O122" s="2"/>
      <c r="P122" s="2"/>
      <c r="Q122" s="2"/>
    </row>
    <row r="123" spans="1:17" ht="11.25">
      <c r="A123" s="2" t="s">
        <v>35</v>
      </c>
      <c r="B123" s="3">
        <v>20</v>
      </c>
      <c r="C123" s="3">
        <v>16</v>
      </c>
      <c r="D123" s="3">
        <v>32</v>
      </c>
      <c r="E123" s="3">
        <v>46</v>
      </c>
      <c r="F123" s="3"/>
      <c r="G123" s="3"/>
      <c r="H123" s="3"/>
      <c r="I123" s="3"/>
      <c r="J123" s="3"/>
      <c r="K123" s="3"/>
      <c r="L123" s="3"/>
      <c r="M123" s="3"/>
      <c r="N123" s="2"/>
      <c r="O123" s="2"/>
      <c r="P123" s="2"/>
      <c r="Q123" s="2"/>
    </row>
    <row r="124" spans="1:17" ht="11.25">
      <c r="A124" s="2" t="s">
        <v>36</v>
      </c>
      <c r="B124" s="3">
        <v>153</v>
      </c>
      <c r="C124" s="3">
        <v>192</v>
      </c>
      <c r="D124" s="3">
        <v>389</v>
      </c>
      <c r="E124" s="3">
        <v>197</v>
      </c>
      <c r="F124" s="3"/>
      <c r="G124" s="3"/>
      <c r="H124" s="3"/>
      <c r="I124" s="3"/>
      <c r="J124" s="3"/>
      <c r="K124" s="3"/>
      <c r="L124" s="3"/>
      <c r="M124" s="3"/>
      <c r="N124" s="2"/>
      <c r="O124" s="2"/>
      <c r="P124" s="2"/>
      <c r="Q124" s="2"/>
    </row>
    <row r="125" spans="1:17" ht="11.25">
      <c r="A125" s="2" t="s">
        <v>37</v>
      </c>
      <c r="B125" s="3" t="s">
        <v>5</v>
      </c>
      <c r="C125" s="3" t="s">
        <v>5</v>
      </c>
      <c r="D125" s="3" t="s">
        <v>5</v>
      </c>
      <c r="E125" s="3">
        <v>340</v>
      </c>
      <c r="F125" s="3"/>
      <c r="G125" s="3"/>
      <c r="H125" s="3"/>
      <c r="I125" s="3"/>
      <c r="J125" s="3"/>
      <c r="K125" s="3"/>
      <c r="L125" s="3"/>
      <c r="M125" s="3"/>
      <c r="N125" s="2"/>
      <c r="O125" s="2"/>
      <c r="P125" s="2"/>
      <c r="Q125" s="2"/>
    </row>
    <row r="126" spans="1:17" ht="11.25">
      <c r="A126" s="2" t="s">
        <v>38</v>
      </c>
      <c r="B126" s="3">
        <v>320</v>
      </c>
      <c r="C126" s="3">
        <v>433</v>
      </c>
      <c r="D126" s="3">
        <v>371</v>
      </c>
      <c r="E126" s="3">
        <v>533</v>
      </c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2"/>
    </row>
    <row r="127" spans="1:17" ht="11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2"/>
      <c r="O127" s="2"/>
      <c r="P127" s="2"/>
      <c r="Q127" s="2"/>
    </row>
    <row r="128" spans="1:17" ht="11.25">
      <c r="A128" s="2" t="s">
        <v>130</v>
      </c>
      <c r="B128" s="3"/>
      <c r="C128" s="3"/>
      <c r="D128" s="3"/>
      <c r="E128" s="3"/>
      <c r="F128" s="3">
        <v>925</v>
      </c>
      <c r="G128" s="3">
        <v>1419</v>
      </c>
      <c r="H128" s="3">
        <v>1767</v>
      </c>
      <c r="I128" s="3">
        <v>2388</v>
      </c>
      <c r="J128" s="3">
        <v>1636</v>
      </c>
      <c r="K128" s="3">
        <v>1646</v>
      </c>
      <c r="L128" s="3">
        <v>1705</v>
      </c>
      <c r="M128" s="3">
        <v>1804</v>
      </c>
      <c r="N128" s="3">
        <v>1232</v>
      </c>
      <c r="O128" s="3">
        <v>1218</v>
      </c>
      <c r="P128" s="3">
        <v>1298</v>
      </c>
      <c r="Q128" s="2"/>
    </row>
    <row r="129" spans="1:17" ht="11.25">
      <c r="A129" s="2" t="s">
        <v>131</v>
      </c>
      <c r="B129" s="3">
        <v>841</v>
      </c>
      <c r="C129" s="3">
        <v>984</v>
      </c>
      <c r="D129" s="3">
        <v>937</v>
      </c>
      <c r="E129" s="3">
        <v>1466</v>
      </c>
      <c r="F129" s="3">
        <v>825</v>
      </c>
      <c r="G129" s="3">
        <v>1340</v>
      </c>
      <c r="H129" s="3">
        <v>1647</v>
      </c>
      <c r="I129" s="3">
        <v>2118</v>
      </c>
      <c r="J129" s="3"/>
      <c r="K129" s="3"/>
      <c r="L129" s="3"/>
      <c r="M129" s="3"/>
      <c r="N129" s="2"/>
      <c r="O129" s="2"/>
      <c r="P129" s="2"/>
      <c r="Q129" s="2"/>
    </row>
    <row r="130" spans="1:17" ht="11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"/>
      <c r="O130" s="2"/>
      <c r="P130" s="2"/>
      <c r="Q130" s="2"/>
    </row>
    <row r="131" spans="1:17" ht="11.25">
      <c r="A131" s="2" t="s">
        <v>39</v>
      </c>
      <c r="B131" s="3">
        <v>78</v>
      </c>
      <c r="C131" s="3">
        <v>57</v>
      </c>
      <c r="D131" s="3">
        <v>98</v>
      </c>
      <c r="E131" s="3">
        <v>63</v>
      </c>
      <c r="F131" s="3">
        <v>68</v>
      </c>
      <c r="G131" s="3">
        <v>93</v>
      </c>
      <c r="H131" s="3"/>
      <c r="I131" s="3"/>
      <c r="J131" s="3"/>
      <c r="K131" s="3"/>
      <c r="L131" s="3"/>
      <c r="M131" s="3"/>
      <c r="N131" s="2"/>
      <c r="O131" s="2"/>
      <c r="P131" s="2"/>
      <c r="Q131" s="2"/>
    </row>
    <row r="132" spans="1:17" ht="11.25">
      <c r="A132" s="2" t="s">
        <v>8</v>
      </c>
      <c r="B132" s="3">
        <v>2779</v>
      </c>
      <c r="C132" s="3">
        <v>3429</v>
      </c>
      <c r="D132" s="3">
        <v>3725</v>
      </c>
      <c r="E132" s="3">
        <v>4899</v>
      </c>
      <c r="F132" s="3">
        <v>3349</v>
      </c>
      <c r="G132" s="3">
        <v>4098</v>
      </c>
      <c r="H132" s="3">
        <v>4286</v>
      </c>
      <c r="I132" s="3">
        <v>5277</v>
      </c>
      <c r="J132" s="3">
        <v>3781</v>
      </c>
      <c r="K132" s="3"/>
      <c r="L132" s="3"/>
      <c r="M132" s="3"/>
      <c r="N132" s="2"/>
      <c r="O132" s="2"/>
      <c r="P132" s="2"/>
      <c r="Q132" s="2"/>
    </row>
    <row r="133" ht="11.25">
      <c r="A133" s="1" t="s">
        <v>91</v>
      </c>
    </row>
    <row r="135" ht="11.25">
      <c r="A135" s="1" t="s">
        <v>98</v>
      </c>
    </row>
    <row r="136" spans="1:17" ht="11.25">
      <c r="A136" s="6" t="s">
        <v>3</v>
      </c>
      <c r="B136" s="17" t="s">
        <v>60</v>
      </c>
      <c r="C136" s="18"/>
      <c r="D136" s="18"/>
      <c r="E136" s="19"/>
      <c r="F136" s="17" t="s">
        <v>61</v>
      </c>
      <c r="G136" s="18"/>
      <c r="H136" s="18"/>
      <c r="I136" s="19"/>
      <c r="J136" s="17" t="s">
        <v>117</v>
      </c>
      <c r="K136" s="18"/>
      <c r="L136" s="18"/>
      <c r="M136" s="19"/>
      <c r="N136" s="17" t="s">
        <v>145</v>
      </c>
      <c r="O136" s="18"/>
      <c r="P136" s="18"/>
      <c r="Q136" s="19"/>
    </row>
    <row r="137" spans="1:17" ht="11.25">
      <c r="A137" s="6"/>
      <c r="B137" s="7" t="s">
        <v>62</v>
      </c>
      <c r="C137" s="7" t="s">
        <v>63</v>
      </c>
      <c r="D137" s="7" t="s">
        <v>64</v>
      </c>
      <c r="E137" s="7" t="s">
        <v>65</v>
      </c>
      <c r="F137" s="7" t="s">
        <v>62</v>
      </c>
      <c r="G137" s="7" t="s">
        <v>63</v>
      </c>
      <c r="H137" s="7" t="s">
        <v>64</v>
      </c>
      <c r="I137" s="7" t="s">
        <v>65</v>
      </c>
      <c r="J137" s="7" t="s">
        <v>62</v>
      </c>
      <c r="K137" s="7" t="s">
        <v>63</v>
      </c>
      <c r="L137" s="7" t="s">
        <v>64</v>
      </c>
      <c r="M137" s="7" t="s">
        <v>65</v>
      </c>
      <c r="N137" s="7" t="s">
        <v>62</v>
      </c>
      <c r="O137" s="7" t="s">
        <v>63</v>
      </c>
      <c r="P137" s="7" t="s">
        <v>64</v>
      </c>
      <c r="Q137" s="7" t="s">
        <v>65</v>
      </c>
    </row>
    <row r="138" spans="1:17" ht="11.25">
      <c r="A138" s="2" t="s">
        <v>78</v>
      </c>
      <c r="B138" s="3">
        <v>5220</v>
      </c>
      <c r="C138" s="3">
        <v>5240</v>
      </c>
      <c r="D138" s="3">
        <v>5150</v>
      </c>
      <c r="E138" s="3">
        <v>4960</v>
      </c>
      <c r="F138" s="3">
        <v>4930</v>
      </c>
      <c r="G138" s="3">
        <v>4870</v>
      </c>
      <c r="H138" s="3">
        <v>4850</v>
      </c>
      <c r="I138" s="3">
        <v>4670</v>
      </c>
      <c r="J138" s="3">
        <v>4610</v>
      </c>
      <c r="K138" s="3">
        <v>4590</v>
      </c>
      <c r="L138" s="3">
        <v>4510</v>
      </c>
      <c r="M138" s="3">
        <v>4320</v>
      </c>
      <c r="N138" s="2">
        <v>4450</v>
      </c>
      <c r="O138" s="2">
        <v>4370</v>
      </c>
      <c r="P138" s="2">
        <v>4340</v>
      </c>
      <c r="Q138" s="2"/>
    </row>
    <row r="139" spans="1:17" ht="11.25">
      <c r="A139" s="2" t="s">
        <v>40</v>
      </c>
      <c r="B139" s="3">
        <v>2340</v>
      </c>
      <c r="C139" s="3">
        <v>2280</v>
      </c>
      <c r="D139" s="3">
        <v>2190</v>
      </c>
      <c r="E139" s="3">
        <v>1980</v>
      </c>
      <c r="F139" s="3">
        <v>1900</v>
      </c>
      <c r="G139" s="3">
        <v>1810</v>
      </c>
      <c r="H139" s="3">
        <v>1710</v>
      </c>
      <c r="I139" s="3">
        <v>1520</v>
      </c>
      <c r="J139" s="3">
        <v>1470</v>
      </c>
      <c r="K139" s="3">
        <v>1430</v>
      </c>
      <c r="L139" s="3">
        <v>1370</v>
      </c>
      <c r="M139" s="3">
        <v>1220</v>
      </c>
      <c r="N139" s="2">
        <v>1250</v>
      </c>
      <c r="O139" s="2">
        <v>1190</v>
      </c>
      <c r="P139" s="2">
        <v>1160</v>
      </c>
      <c r="Q139" s="2"/>
    </row>
    <row r="140" spans="1:17" ht="11.25">
      <c r="A140" s="2" t="s">
        <v>41</v>
      </c>
      <c r="B140" s="3">
        <v>2530</v>
      </c>
      <c r="C140" s="3">
        <v>2610</v>
      </c>
      <c r="D140" s="3">
        <v>2600</v>
      </c>
      <c r="E140" s="3">
        <v>2620</v>
      </c>
      <c r="F140" s="3">
        <v>2660</v>
      </c>
      <c r="G140" s="3">
        <v>2670</v>
      </c>
      <c r="H140" s="3">
        <v>2720</v>
      </c>
      <c r="I140" s="3">
        <v>2690</v>
      </c>
      <c r="J140" s="3">
        <v>2680</v>
      </c>
      <c r="K140" s="3">
        <v>2670</v>
      </c>
      <c r="L140" s="3">
        <v>2640</v>
      </c>
      <c r="M140" s="3">
        <v>2600</v>
      </c>
      <c r="N140" s="2">
        <v>2670</v>
      </c>
      <c r="O140" s="2">
        <v>2620</v>
      </c>
      <c r="P140" s="2">
        <v>2560</v>
      </c>
      <c r="Q140" s="2"/>
    </row>
    <row r="141" spans="1:17" ht="11.25">
      <c r="A141" s="2" t="s">
        <v>42</v>
      </c>
      <c r="B141" s="3">
        <v>350</v>
      </c>
      <c r="C141" s="3">
        <v>350</v>
      </c>
      <c r="D141" s="3">
        <v>360</v>
      </c>
      <c r="E141" s="3">
        <v>360</v>
      </c>
      <c r="F141" s="3">
        <v>370</v>
      </c>
      <c r="G141" s="3">
        <v>390</v>
      </c>
      <c r="H141" s="3">
        <v>420</v>
      </c>
      <c r="I141" s="3">
        <v>460</v>
      </c>
      <c r="J141" s="3">
        <v>460</v>
      </c>
      <c r="K141" s="3">
        <v>490</v>
      </c>
      <c r="L141" s="3">
        <v>500</v>
      </c>
      <c r="M141" s="3">
        <v>500</v>
      </c>
      <c r="N141" s="2">
        <v>530</v>
      </c>
      <c r="O141" s="2">
        <v>560</v>
      </c>
      <c r="P141" s="2">
        <v>620</v>
      </c>
      <c r="Q141" s="2"/>
    </row>
    <row r="142" spans="1:17" ht="11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"/>
      <c r="N142" s="11"/>
      <c r="O142" s="11"/>
      <c r="P142" s="2"/>
      <c r="Q142" s="2"/>
    </row>
    <row r="143" spans="1:17" ht="11.25">
      <c r="A143" s="2" t="s">
        <v>137</v>
      </c>
      <c r="B143" s="3"/>
      <c r="C143" s="3"/>
      <c r="D143" s="3"/>
      <c r="E143" s="3"/>
      <c r="F143" s="3"/>
      <c r="G143" s="3"/>
      <c r="H143" s="3"/>
      <c r="I143" s="3"/>
      <c r="J143" s="3">
        <v>4420</v>
      </c>
      <c r="K143" s="12">
        <v>4510</v>
      </c>
      <c r="L143" s="3">
        <v>4540</v>
      </c>
      <c r="M143" s="3">
        <v>4510</v>
      </c>
      <c r="N143" s="2">
        <v>4520</v>
      </c>
      <c r="O143" s="16">
        <v>4590</v>
      </c>
      <c r="P143" s="2">
        <v>4570</v>
      </c>
      <c r="Q143" s="2"/>
    </row>
    <row r="144" spans="1:17" ht="11.25">
      <c r="A144" s="2" t="s">
        <v>138</v>
      </c>
      <c r="B144" s="3"/>
      <c r="C144" s="3"/>
      <c r="D144" s="3"/>
      <c r="E144" s="3"/>
      <c r="F144" s="3"/>
      <c r="G144" s="3"/>
      <c r="H144" s="3"/>
      <c r="I144" s="3"/>
      <c r="J144" s="3">
        <v>4150</v>
      </c>
      <c r="K144" s="12">
        <v>4220</v>
      </c>
      <c r="L144" s="3">
        <v>4240</v>
      </c>
      <c r="M144" s="3">
        <v>4160</v>
      </c>
      <c r="N144" s="2">
        <v>4220</v>
      </c>
      <c r="O144" s="16">
        <v>4280</v>
      </c>
      <c r="P144" s="2">
        <v>4250</v>
      </c>
      <c r="Q144" s="2"/>
    </row>
    <row r="145" spans="1:17" ht="11.25">
      <c r="A145" s="13" t="s">
        <v>147</v>
      </c>
      <c r="B145" s="3"/>
      <c r="C145" s="3"/>
      <c r="D145" s="3"/>
      <c r="E145" s="3"/>
      <c r="F145" s="3"/>
      <c r="G145" s="3"/>
      <c r="H145" s="3"/>
      <c r="I145" s="3"/>
      <c r="J145" s="3">
        <v>1930</v>
      </c>
      <c r="K145" s="12">
        <v>1960</v>
      </c>
      <c r="L145" s="3">
        <v>1950</v>
      </c>
      <c r="M145" s="3">
        <v>1820</v>
      </c>
      <c r="N145" s="2">
        <v>1840</v>
      </c>
      <c r="O145" s="16">
        <v>1870</v>
      </c>
      <c r="P145" s="2">
        <v>1840</v>
      </c>
      <c r="Q145" s="2"/>
    </row>
    <row r="146" spans="1:17" ht="11.25">
      <c r="A146" s="13" t="s">
        <v>151</v>
      </c>
      <c r="B146" s="3"/>
      <c r="C146" s="3"/>
      <c r="D146" s="3"/>
      <c r="E146" s="3"/>
      <c r="F146" s="3"/>
      <c r="G146" s="3"/>
      <c r="H146" s="3"/>
      <c r="I146" s="3"/>
      <c r="J146" s="3">
        <v>3120</v>
      </c>
      <c r="K146" s="12">
        <v>3190</v>
      </c>
      <c r="L146" s="3">
        <v>3240</v>
      </c>
      <c r="M146" s="3">
        <v>3320</v>
      </c>
      <c r="N146" s="2">
        <v>3410</v>
      </c>
      <c r="O146" s="16">
        <v>3450</v>
      </c>
      <c r="P146" s="2">
        <v>3460</v>
      </c>
      <c r="Q146" s="2"/>
    </row>
    <row r="147" spans="1:17" ht="11.25">
      <c r="A147" s="13" t="s">
        <v>148</v>
      </c>
      <c r="B147" s="3"/>
      <c r="C147" s="3"/>
      <c r="D147" s="3"/>
      <c r="E147" s="3"/>
      <c r="F147" s="3"/>
      <c r="G147" s="3"/>
      <c r="H147" s="3"/>
      <c r="I147" s="3"/>
      <c r="J147" s="3">
        <v>-900</v>
      </c>
      <c r="K147" s="3">
        <v>-930</v>
      </c>
      <c r="L147" s="3">
        <v>-950</v>
      </c>
      <c r="M147" s="3">
        <v>-980</v>
      </c>
      <c r="N147" s="2">
        <v>-1030</v>
      </c>
      <c r="O147" s="14">
        <v>-1040</v>
      </c>
      <c r="P147" s="2">
        <v>-1050</v>
      </c>
      <c r="Q147" s="2"/>
    </row>
    <row r="148" spans="1:17" ht="11.25">
      <c r="A148" s="2" t="s">
        <v>139</v>
      </c>
      <c r="B148" s="3"/>
      <c r="C148" s="3"/>
      <c r="D148" s="3"/>
      <c r="E148" s="3"/>
      <c r="F148" s="3"/>
      <c r="G148" s="3"/>
      <c r="H148" s="3"/>
      <c r="I148" s="3"/>
      <c r="J148" s="3">
        <v>270</v>
      </c>
      <c r="K148" s="3">
        <v>290</v>
      </c>
      <c r="L148" s="3">
        <v>300</v>
      </c>
      <c r="M148" s="3">
        <v>350</v>
      </c>
      <c r="N148" s="2">
        <v>300</v>
      </c>
      <c r="O148" s="14">
        <v>310</v>
      </c>
      <c r="P148" s="2">
        <v>320</v>
      </c>
      <c r="Q148" s="2"/>
    </row>
    <row r="149" spans="1:13" ht="11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5"/>
    </row>
    <row r="150" spans="1:17" ht="11.25">
      <c r="A150" s="2" t="s">
        <v>137</v>
      </c>
      <c r="B150" s="3">
        <v>4890</v>
      </c>
      <c r="C150" s="3">
        <v>4880</v>
      </c>
      <c r="D150" s="3">
        <v>4770</v>
      </c>
      <c r="E150" s="3">
        <v>4640</v>
      </c>
      <c r="F150" s="3">
        <v>4490</v>
      </c>
      <c r="G150" s="3">
        <v>4480</v>
      </c>
      <c r="H150" s="3">
        <v>4460</v>
      </c>
      <c r="I150" s="3">
        <v>4280</v>
      </c>
      <c r="J150" s="3">
        <v>4370</v>
      </c>
      <c r="K150" s="3">
        <v>4460</v>
      </c>
      <c r="L150" s="15"/>
      <c r="M150" s="3"/>
      <c r="N150" s="2"/>
      <c r="O150" s="2"/>
      <c r="P150" s="2"/>
      <c r="Q150" s="2"/>
    </row>
    <row r="151" spans="1:17" ht="11.25">
      <c r="A151" s="2" t="s">
        <v>138</v>
      </c>
      <c r="B151" s="3">
        <v>4670</v>
      </c>
      <c r="C151" s="3">
        <v>4620</v>
      </c>
      <c r="D151" s="3">
        <v>4490</v>
      </c>
      <c r="E151" s="3">
        <v>4370</v>
      </c>
      <c r="F151" s="3">
        <v>4240</v>
      </c>
      <c r="G151" s="3">
        <v>4240</v>
      </c>
      <c r="H151" s="3">
        <v>4220</v>
      </c>
      <c r="I151" s="3">
        <v>4030</v>
      </c>
      <c r="J151" s="3">
        <v>4110</v>
      </c>
      <c r="K151" s="3">
        <v>4180</v>
      </c>
      <c r="L151" s="3"/>
      <c r="M151" s="3"/>
      <c r="N151" s="2"/>
      <c r="O151" s="2"/>
      <c r="P151" s="2"/>
      <c r="Q151" s="2"/>
    </row>
    <row r="152" spans="1:17" ht="11.25">
      <c r="A152" s="2" t="s">
        <v>139</v>
      </c>
      <c r="B152" s="3">
        <v>220</v>
      </c>
      <c r="C152" s="3">
        <v>260</v>
      </c>
      <c r="D152" s="3">
        <v>280</v>
      </c>
      <c r="E152" s="3">
        <v>270</v>
      </c>
      <c r="F152" s="3">
        <v>250</v>
      </c>
      <c r="G152" s="3">
        <v>240</v>
      </c>
      <c r="H152" s="3">
        <v>240</v>
      </c>
      <c r="I152" s="3">
        <v>250</v>
      </c>
      <c r="J152" s="3">
        <v>260</v>
      </c>
      <c r="K152" s="3">
        <v>280</v>
      </c>
      <c r="L152" s="3"/>
      <c r="M152" s="3"/>
      <c r="N152" s="2"/>
      <c r="O152" s="2"/>
      <c r="P152" s="2"/>
      <c r="Q152" s="2"/>
    </row>
    <row r="153" spans="1:17" ht="11.25">
      <c r="A153" s="2" t="s">
        <v>43</v>
      </c>
      <c r="B153" s="3">
        <v>4640</v>
      </c>
      <c r="C153" s="3">
        <v>4590</v>
      </c>
      <c r="D153" s="3">
        <v>4470</v>
      </c>
      <c r="E153" s="3">
        <v>4340</v>
      </c>
      <c r="F153" s="3"/>
      <c r="G153" s="3"/>
      <c r="H153" s="3"/>
      <c r="I153" s="3"/>
      <c r="J153" s="3"/>
      <c r="K153" s="3"/>
      <c r="L153" s="3"/>
      <c r="M153" s="3"/>
      <c r="N153" s="2"/>
      <c r="O153" s="2"/>
      <c r="P153" s="2"/>
      <c r="Q153" s="2"/>
    </row>
    <row r="154" spans="1:17" ht="11.25">
      <c r="A154" s="2" t="s">
        <v>40</v>
      </c>
      <c r="B154" s="3">
        <v>2240</v>
      </c>
      <c r="C154" s="3">
        <v>2130</v>
      </c>
      <c r="D154" s="3">
        <v>1960</v>
      </c>
      <c r="E154" s="3">
        <v>1760</v>
      </c>
      <c r="F154" s="3"/>
      <c r="G154" s="3"/>
      <c r="H154" s="3"/>
      <c r="I154" s="3"/>
      <c r="J154" s="3"/>
      <c r="K154" s="3"/>
      <c r="L154" s="3"/>
      <c r="M154" s="3"/>
      <c r="N154" s="2"/>
      <c r="O154" s="2"/>
      <c r="P154" s="2"/>
      <c r="Q154" s="2"/>
    </row>
    <row r="155" spans="1:17" ht="11.25">
      <c r="A155" s="2" t="s">
        <v>44</v>
      </c>
      <c r="B155" s="3">
        <v>2400</v>
      </c>
      <c r="C155" s="3">
        <v>2460</v>
      </c>
      <c r="D155" s="3">
        <v>2510</v>
      </c>
      <c r="E155" s="3">
        <v>2580</v>
      </c>
      <c r="F155" s="3"/>
      <c r="G155" s="3"/>
      <c r="H155" s="3"/>
      <c r="I155" s="3"/>
      <c r="J155" s="3"/>
      <c r="K155" s="3"/>
      <c r="L155" s="3"/>
      <c r="M155" s="3"/>
      <c r="N155" s="2"/>
      <c r="O155" s="2"/>
      <c r="P155" s="2"/>
      <c r="Q155" s="2"/>
    </row>
    <row r="156" spans="1:13" ht="11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10"/>
      <c r="M156" s="10"/>
    </row>
    <row r="157" spans="1:17" ht="11.25">
      <c r="A157" s="2" t="s">
        <v>132</v>
      </c>
      <c r="B157" s="3"/>
      <c r="C157" s="3"/>
      <c r="D157" s="3"/>
      <c r="E157" s="3"/>
      <c r="F157" s="3">
        <v>4510</v>
      </c>
      <c r="G157" s="3">
        <v>4650</v>
      </c>
      <c r="H157" s="3">
        <v>4630</v>
      </c>
      <c r="I157" s="3">
        <v>4400</v>
      </c>
      <c r="J157" s="3">
        <v>4460</v>
      </c>
      <c r="K157" s="3">
        <v>4520</v>
      </c>
      <c r="L157" s="3">
        <v>4490</v>
      </c>
      <c r="M157" s="3">
        <v>4340</v>
      </c>
      <c r="N157" s="2">
        <v>4280</v>
      </c>
      <c r="O157" s="2">
        <v>4260</v>
      </c>
      <c r="P157" s="2">
        <v>4250</v>
      </c>
      <c r="Q157" s="2"/>
    </row>
    <row r="158" spans="1:17" ht="11.25">
      <c r="A158" s="2" t="s">
        <v>40</v>
      </c>
      <c r="B158" s="3"/>
      <c r="C158" s="3"/>
      <c r="D158" s="3"/>
      <c r="E158" s="3"/>
      <c r="F158" s="3">
        <v>1800</v>
      </c>
      <c r="G158" s="3">
        <v>1890</v>
      </c>
      <c r="H158" s="3">
        <v>1830</v>
      </c>
      <c r="I158" s="3">
        <v>1560</v>
      </c>
      <c r="J158" s="3">
        <v>1600</v>
      </c>
      <c r="K158" s="3">
        <v>1590</v>
      </c>
      <c r="L158" s="3">
        <v>1530</v>
      </c>
      <c r="M158" s="3">
        <v>1370</v>
      </c>
      <c r="N158" s="2"/>
      <c r="O158" s="2"/>
      <c r="P158" s="2"/>
      <c r="Q158" s="2"/>
    </row>
    <row r="159" spans="1:17" ht="11.25">
      <c r="A159" s="2" t="s">
        <v>44</v>
      </c>
      <c r="B159" s="3"/>
      <c r="C159" s="3"/>
      <c r="D159" s="3"/>
      <c r="E159" s="3"/>
      <c r="F159" s="3">
        <v>2710</v>
      </c>
      <c r="G159" s="3">
        <v>2760</v>
      </c>
      <c r="H159" s="3">
        <v>2800</v>
      </c>
      <c r="I159" s="3">
        <v>2840</v>
      </c>
      <c r="J159" s="3">
        <v>2860</v>
      </c>
      <c r="K159" s="3">
        <v>2930</v>
      </c>
      <c r="L159" s="3">
        <v>2960</v>
      </c>
      <c r="M159" s="3">
        <v>2970</v>
      </c>
      <c r="N159" s="2"/>
      <c r="O159" s="2"/>
      <c r="P159" s="2"/>
      <c r="Q159" s="2"/>
    </row>
    <row r="160" spans="1:17" ht="11.25">
      <c r="A160" s="2" t="s">
        <v>133</v>
      </c>
      <c r="B160" s="3"/>
      <c r="C160" s="3"/>
      <c r="D160" s="3"/>
      <c r="E160" s="3"/>
      <c r="F160" s="3">
        <v>4210</v>
      </c>
      <c r="G160" s="3">
        <v>4340</v>
      </c>
      <c r="H160" s="3">
        <v>4300</v>
      </c>
      <c r="I160" s="3">
        <v>4060</v>
      </c>
      <c r="J160" s="3">
        <v>4090</v>
      </c>
      <c r="K160" s="3">
        <v>4120</v>
      </c>
      <c r="L160" s="3"/>
      <c r="M160" s="3"/>
      <c r="N160" s="2"/>
      <c r="O160" s="2"/>
      <c r="P160" s="2"/>
      <c r="Q160" s="2"/>
    </row>
    <row r="161" spans="1:17" ht="11.25">
      <c r="A161" s="2" t="s">
        <v>40</v>
      </c>
      <c r="B161" s="3"/>
      <c r="C161" s="3"/>
      <c r="D161" s="3"/>
      <c r="E161" s="3"/>
      <c r="F161" s="3">
        <v>1670</v>
      </c>
      <c r="G161" s="3">
        <v>1760</v>
      </c>
      <c r="H161" s="3">
        <v>1690</v>
      </c>
      <c r="I161" s="3">
        <v>1430</v>
      </c>
      <c r="J161" s="3">
        <v>1450</v>
      </c>
      <c r="K161" s="3">
        <v>1430</v>
      </c>
      <c r="L161" s="3"/>
      <c r="M161" s="3"/>
      <c r="N161" s="2"/>
      <c r="O161" s="2"/>
      <c r="P161" s="2"/>
      <c r="Q161" s="2"/>
    </row>
    <row r="162" spans="1:17" ht="11.25">
      <c r="A162" s="2" t="s">
        <v>44</v>
      </c>
      <c r="B162" s="3"/>
      <c r="C162" s="3"/>
      <c r="D162" s="3"/>
      <c r="E162" s="3"/>
      <c r="F162" s="3">
        <v>2540</v>
      </c>
      <c r="G162" s="3">
        <v>2580</v>
      </c>
      <c r="H162" s="3">
        <v>2610</v>
      </c>
      <c r="I162" s="3">
        <v>2630</v>
      </c>
      <c r="J162" s="3">
        <v>2640</v>
      </c>
      <c r="K162" s="3">
        <v>2690</v>
      </c>
      <c r="L162" s="3"/>
      <c r="M162" s="3"/>
      <c r="N162" s="2"/>
      <c r="O162" s="2"/>
      <c r="P162" s="2"/>
      <c r="Q162" s="2"/>
    </row>
    <row r="163" spans="1:17" ht="11.25">
      <c r="A163" s="2" t="s">
        <v>45</v>
      </c>
      <c r="B163" s="3">
        <v>4210</v>
      </c>
      <c r="C163" s="3">
        <v>4310</v>
      </c>
      <c r="D163" s="3">
        <v>4230</v>
      </c>
      <c r="E163" s="3">
        <v>3890</v>
      </c>
      <c r="F163" s="3">
        <v>4020</v>
      </c>
      <c r="G163" s="3">
        <v>4070</v>
      </c>
      <c r="H163" s="3">
        <v>4050</v>
      </c>
      <c r="I163" s="3">
        <v>3800</v>
      </c>
      <c r="J163" s="3"/>
      <c r="K163" s="3"/>
      <c r="L163" s="3"/>
      <c r="M163" s="3"/>
      <c r="N163" s="2"/>
      <c r="O163" s="2"/>
      <c r="P163" s="2"/>
      <c r="Q163" s="2"/>
    </row>
    <row r="164" spans="1:17" ht="11.25">
      <c r="A164" s="2" t="s">
        <v>40</v>
      </c>
      <c r="B164" s="3">
        <v>1780</v>
      </c>
      <c r="C164" s="3">
        <v>1780</v>
      </c>
      <c r="D164" s="3">
        <v>1700</v>
      </c>
      <c r="E164" s="3">
        <v>1350</v>
      </c>
      <c r="F164" s="3">
        <v>1480</v>
      </c>
      <c r="G164" s="3">
        <v>1490</v>
      </c>
      <c r="H164" s="3">
        <v>1450</v>
      </c>
      <c r="I164" s="3">
        <v>1190</v>
      </c>
      <c r="J164" s="3"/>
      <c r="K164" s="3"/>
      <c r="L164" s="3"/>
      <c r="M164" s="3"/>
      <c r="N164" s="2"/>
      <c r="O164" s="2"/>
      <c r="P164" s="2"/>
      <c r="Q164" s="2"/>
    </row>
    <row r="165" spans="1:17" ht="11.25">
      <c r="A165" s="2" t="s">
        <v>44</v>
      </c>
      <c r="B165" s="3">
        <v>2440</v>
      </c>
      <c r="C165" s="3">
        <v>2520</v>
      </c>
      <c r="D165" s="3">
        <v>2530</v>
      </c>
      <c r="E165" s="3">
        <v>2530</v>
      </c>
      <c r="F165" s="3">
        <v>2540</v>
      </c>
      <c r="G165" s="3">
        <v>2580</v>
      </c>
      <c r="H165" s="3">
        <v>2610</v>
      </c>
      <c r="I165" s="3">
        <v>2620</v>
      </c>
      <c r="J165" s="3"/>
      <c r="K165" s="3"/>
      <c r="L165" s="3"/>
      <c r="M165" s="3"/>
      <c r="N165" s="2"/>
      <c r="O165" s="2"/>
      <c r="P165" s="2"/>
      <c r="Q165" s="2"/>
    </row>
    <row r="166" spans="1:17" ht="11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2"/>
      <c r="O166" s="2"/>
      <c r="P166" s="2"/>
      <c r="Q166" s="2"/>
    </row>
    <row r="167" spans="1:17" ht="11.25">
      <c r="A167" s="2" t="s">
        <v>7</v>
      </c>
      <c r="B167" s="3">
        <v>2860</v>
      </c>
      <c r="C167" s="3">
        <v>2730</v>
      </c>
      <c r="D167" s="3">
        <v>2730</v>
      </c>
      <c r="E167" s="3">
        <v>2680</v>
      </c>
      <c r="F167" s="3">
        <v>2680</v>
      </c>
      <c r="G167" s="3">
        <v>2710</v>
      </c>
      <c r="H167" s="3">
        <v>2700</v>
      </c>
      <c r="I167" s="3"/>
      <c r="J167" s="3"/>
      <c r="K167" s="3"/>
      <c r="L167" s="3"/>
      <c r="M167" s="3"/>
      <c r="N167" s="2"/>
      <c r="O167" s="2"/>
      <c r="P167" s="2"/>
      <c r="Q167" s="2"/>
    </row>
    <row r="168" ht="11.25">
      <c r="A168" s="1" t="s">
        <v>91</v>
      </c>
    </row>
    <row r="170" ht="11.25">
      <c r="A170" s="1" t="s">
        <v>99</v>
      </c>
    </row>
    <row r="171" spans="1:17" ht="11.25">
      <c r="A171" s="6" t="s">
        <v>3</v>
      </c>
      <c r="B171" s="17" t="s">
        <v>60</v>
      </c>
      <c r="C171" s="18"/>
      <c r="D171" s="18"/>
      <c r="E171" s="19"/>
      <c r="F171" s="17" t="s">
        <v>61</v>
      </c>
      <c r="G171" s="18"/>
      <c r="H171" s="18"/>
      <c r="I171" s="19"/>
      <c r="J171" s="17" t="s">
        <v>117</v>
      </c>
      <c r="K171" s="18"/>
      <c r="L171" s="18"/>
      <c r="M171" s="19"/>
      <c r="N171" s="17" t="s">
        <v>145</v>
      </c>
      <c r="O171" s="18"/>
      <c r="P171" s="18"/>
      <c r="Q171" s="19"/>
    </row>
    <row r="172" spans="1:17" ht="11.25">
      <c r="A172" s="6"/>
      <c r="B172" s="7" t="s">
        <v>62</v>
      </c>
      <c r="C172" s="7" t="s">
        <v>63</v>
      </c>
      <c r="D172" s="7" t="s">
        <v>64</v>
      </c>
      <c r="E172" s="7" t="s">
        <v>65</v>
      </c>
      <c r="F172" s="7" t="s">
        <v>62</v>
      </c>
      <c r="G172" s="7" t="s">
        <v>63</v>
      </c>
      <c r="H172" s="7" t="s">
        <v>64</v>
      </c>
      <c r="I172" s="7" t="s">
        <v>65</v>
      </c>
      <c r="J172" s="7" t="s">
        <v>62</v>
      </c>
      <c r="K172" s="7" t="s">
        <v>63</v>
      </c>
      <c r="L172" s="7" t="s">
        <v>64</v>
      </c>
      <c r="M172" s="7" t="s">
        <v>65</v>
      </c>
      <c r="N172" s="7" t="s">
        <v>62</v>
      </c>
      <c r="O172" s="7" t="s">
        <v>63</v>
      </c>
      <c r="P172" s="7" t="s">
        <v>64</v>
      </c>
      <c r="Q172" s="7" t="s">
        <v>65</v>
      </c>
    </row>
    <row r="173" spans="1:17" ht="11.25">
      <c r="A173" s="2" t="s">
        <v>79</v>
      </c>
      <c r="B173" s="2">
        <v>128</v>
      </c>
      <c r="C173" s="2">
        <v>129</v>
      </c>
      <c r="D173" s="2">
        <v>126</v>
      </c>
      <c r="E173" s="2">
        <v>121</v>
      </c>
      <c r="F173" s="2">
        <v>119</v>
      </c>
      <c r="G173" s="2">
        <v>119</v>
      </c>
      <c r="H173" s="2">
        <v>118</v>
      </c>
      <c r="I173" s="2">
        <v>110</v>
      </c>
      <c r="J173" s="2">
        <v>109</v>
      </c>
      <c r="K173" s="2">
        <v>108</v>
      </c>
      <c r="L173" s="2">
        <v>107</v>
      </c>
      <c r="M173" s="2">
        <v>102</v>
      </c>
      <c r="N173" s="2">
        <v>103</v>
      </c>
      <c r="O173" s="2">
        <v>112</v>
      </c>
      <c r="P173" s="2">
        <v>118</v>
      </c>
      <c r="Q173" s="2"/>
    </row>
    <row r="174" spans="1:17" ht="11.25">
      <c r="A174" s="2" t="s">
        <v>46</v>
      </c>
      <c r="B174" s="2">
        <v>151</v>
      </c>
      <c r="C174" s="2">
        <v>151</v>
      </c>
      <c r="D174" s="2">
        <v>149</v>
      </c>
      <c r="E174" s="2">
        <v>144</v>
      </c>
      <c r="F174" s="2">
        <v>141</v>
      </c>
      <c r="G174" s="2">
        <v>141</v>
      </c>
      <c r="H174" s="2">
        <v>139</v>
      </c>
      <c r="I174" s="2">
        <v>130</v>
      </c>
      <c r="J174" s="2">
        <v>130</v>
      </c>
      <c r="K174" s="2">
        <v>125</v>
      </c>
      <c r="L174" s="2">
        <v>121</v>
      </c>
      <c r="M174" s="2">
        <v>114</v>
      </c>
      <c r="N174" s="2"/>
      <c r="O174" s="2"/>
      <c r="P174" s="2"/>
      <c r="Q174" s="2"/>
    </row>
    <row r="175" spans="1:17" ht="11.25">
      <c r="A175" s="2" t="s">
        <v>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ht="11.25">
      <c r="A176" s="1" t="s">
        <v>91</v>
      </c>
    </row>
    <row r="178" ht="11.25">
      <c r="A178" s="1" t="s">
        <v>100</v>
      </c>
    </row>
    <row r="179" spans="1:17" ht="11.25">
      <c r="A179" s="6" t="s">
        <v>3</v>
      </c>
      <c r="B179" s="17" t="s">
        <v>60</v>
      </c>
      <c r="C179" s="18"/>
      <c r="D179" s="18"/>
      <c r="E179" s="19"/>
      <c r="F179" s="17" t="s">
        <v>61</v>
      </c>
      <c r="G179" s="18"/>
      <c r="H179" s="18"/>
      <c r="I179" s="19"/>
      <c r="J179" s="17" t="s">
        <v>117</v>
      </c>
      <c r="K179" s="18"/>
      <c r="L179" s="18"/>
      <c r="M179" s="19"/>
      <c r="N179" s="17" t="s">
        <v>145</v>
      </c>
      <c r="O179" s="18"/>
      <c r="P179" s="18"/>
      <c r="Q179" s="19"/>
    </row>
    <row r="180" spans="1:17" ht="11.25">
      <c r="A180" s="6"/>
      <c r="B180" s="7" t="s">
        <v>62</v>
      </c>
      <c r="C180" s="7" t="s">
        <v>63</v>
      </c>
      <c r="D180" s="7" t="s">
        <v>64</v>
      </c>
      <c r="E180" s="7" t="s">
        <v>65</v>
      </c>
      <c r="F180" s="7" t="s">
        <v>62</v>
      </c>
      <c r="G180" s="7" t="s">
        <v>63</v>
      </c>
      <c r="H180" s="7" t="s">
        <v>64</v>
      </c>
      <c r="I180" s="7" t="s">
        <v>65</v>
      </c>
      <c r="J180" s="7" t="s">
        <v>62</v>
      </c>
      <c r="K180" s="7" t="s">
        <v>63</v>
      </c>
      <c r="L180" s="7" t="s">
        <v>64</v>
      </c>
      <c r="M180" s="7" t="s">
        <v>65</v>
      </c>
      <c r="N180" s="7" t="s">
        <v>62</v>
      </c>
      <c r="O180" s="7" t="s">
        <v>63</v>
      </c>
      <c r="P180" s="7" t="s">
        <v>64</v>
      </c>
      <c r="Q180" s="7" t="s">
        <v>65</v>
      </c>
    </row>
    <row r="181" spans="1:17" ht="11.25">
      <c r="A181" s="2" t="s">
        <v>47</v>
      </c>
      <c r="B181" s="4">
        <v>0.49</v>
      </c>
      <c r="C181" s="4">
        <v>0.5</v>
      </c>
      <c r="D181" s="4">
        <v>0.59</v>
      </c>
      <c r="E181" s="4">
        <v>0.82</v>
      </c>
      <c r="F181" s="4">
        <v>0.74</v>
      </c>
      <c r="G181" s="4">
        <v>0.79</v>
      </c>
      <c r="H181" s="4">
        <v>0.86</v>
      </c>
      <c r="I181" s="4">
        <v>0.91</v>
      </c>
      <c r="J181" s="4">
        <v>0.86</v>
      </c>
      <c r="K181" s="4">
        <v>0.86</v>
      </c>
      <c r="L181" s="4">
        <v>0.76</v>
      </c>
      <c r="M181" s="4">
        <v>1</v>
      </c>
      <c r="N181" s="2">
        <v>0.67</v>
      </c>
      <c r="O181" s="2">
        <v>0.62</v>
      </c>
      <c r="P181" s="23">
        <v>0.7</v>
      </c>
      <c r="Q181" s="2"/>
    </row>
    <row r="182" spans="1:17" ht="11.25">
      <c r="A182" s="2" t="s">
        <v>81</v>
      </c>
      <c r="B182" s="4">
        <v>0.62</v>
      </c>
      <c r="C182" s="4">
        <v>0.64</v>
      </c>
      <c r="D182" s="4">
        <v>0.52</v>
      </c>
      <c r="E182" s="4">
        <v>0.7</v>
      </c>
      <c r="F182" s="4">
        <v>0.61</v>
      </c>
      <c r="G182" s="4">
        <v>0.65</v>
      </c>
      <c r="H182" s="4">
        <v>0.58</v>
      </c>
      <c r="I182" s="4">
        <v>0.67</v>
      </c>
      <c r="J182" s="4">
        <v>0.54</v>
      </c>
      <c r="K182" s="4">
        <v>0.65</v>
      </c>
      <c r="L182" s="4">
        <v>0.67</v>
      </c>
      <c r="M182" s="4">
        <v>1.18</v>
      </c>
      <c r="N182" s="2">
        <v>0.54</v>
      </c>
      <c r="O182" s="2">
        <v>0.63</v>
      </c>
      <c r="P182" s="2">
        <v>0.66</v>
      </c>
      <c r="Q182" s="2"/>
    </row>
    <row r="183" spans="1:17" ht="11.25">
      <c r="A183" s="2" t="s">
        <v>80</v>
      </c>
      <c r="B183" s="4">
        <v>0.66</v>
      </c>
      <c r="C183" s="4">
        <v>0.67</v>
      </c>
      <c r="D183" s="4">
        <v>0.56</v>
      </c>
      <c r="E183" s="4">
        <v>0.75</v>
      </c>
      <c r="F183" s="4"/>
      <c r="G183" s="4"/>
      <c r="H183" s="4"/>
      <c r="I183" s="4"/>
      <c r="J183" s="4">
        <v>0.56</v>
      </c>
      <c r="K183" s="4">
        <v>0.67</v>
      </c>
      <c r="L183" s="4">
        <v>0.71</v>
      </c>
      <c r="M183" s="4">
        <v>1.21</v>
      </c>
      <c r="N183" s="2"/>
      <c r="O183" s="2"/>
      <c r="P183" s="2"/>
      <c r="Q183" s="2"/>
    </row>
    <row r="184" spans="1:17" ht="11.25">
      <c r="A184" s="2" t="s">
        <v>6</v>
      </c>
      <c r="B184" s="4">
        <v>1.08</v>
      </c>
      <c r="C184" s="4">
        <v>1.09</v>
      </c>
      <c r="D184" s="4">
        <v>1.11</v>
      </c>
      <c r="E184" s="4">
        <v>1.2</v>
      </c>
      <c r="F184" s="4">
        <v>1.03</v>
      </c>
      <c r="G184" s="4">
        <v>1.06</v>
      </c>
      <c r="H184" s="4">
        <v>1.12</v>
      </c>
      <c r="I184" s="4">
        <v>1.14</v>
      </c>
      <c r="J184" s="4"/>
      <c r="K184" s="4"/>
      <c r="L184" s="4"/>
      <c r="M184" s="4"/>
      <c r="N184" s="2"/>
      <c r="O184" s="2"/>
      <c r="P184" s="2"/>
      <c r="Q184" s="2"/>
    </row>
    <row r="185" spans="1:17" ht="11.25">
      <c r="A185" s="2" t="s">
        <v>82</v>
      </c>
      <c r="B185" s="4">
        <v>1.5</v>
      </c>
      <c r="C185" s="4">
        <v>1.44</v>
      </c>
      <c r="D185" s="4">
        <v>1.54</v>
      </c>
      <c r="E185" s="4">
        <v>1.5</v>
      </c>
      <c r="F185" s="4">
        <v>1.45</v>
      </c>
      <c r="G185" s="4">
        <v>1.53</v>
      </c>
      <c r="H185" s="4">
        <v>1.48</v>
      </c>
      <c r="I185" s="4"/>
      <c r="J185" s="4">
        <v>0.99</v>
      </c>
      <c r="K185" s="4">
        <v>1.12</v>
      </c>
      <c r="L185" s="4">
        <v>1.28</v>
      </c>
      <c r="M185" s="4">
        <v>1.66</v>
      </c>
      <c r="N185" s="2">
        <v>1.11</v>
      </c>
      <c r="O185" s="2">
        <v>1.27</v>
      </c>
      <c r="P185" s="24">
        <v>1.34</v>
      </c>
      <c r="Q185" s="2"/>
    </row>
    <row r="186" ht="11.25">
      <c r="A186" s="1" t="s">
        <v>91</v>
      </c>
    </row>
    <row r="188" ht="11.25">
      <c r="A188" s="1" t="s">
        <v>101</v>
      </c>
    </row>
    <row r="189" spans="1:17" ht="11.25">
      <c r="A189" s="6" t="s">
        <v>3</v>
      </c>
      <c r="B189" s="17" t="s">
        <v>60</v>
      </c>
      <c r="C189" s="18"/>
      <c r="D189" s="18"/>
      <c r="E189" s="19"/>
      <c r="F189" s="17" t="s">
        <v>61</v>
      </c>
      <c r="G189" s="18"/>
      <c r="H189" s="18"/>
      <c r="I189" s="19"/>
      <c r="J189" s="17" t="s">
        <v>117</v>
      </c>
      <c r="K189" s="18"/>
      <c r="L189" s="18"/>
      <c r="M189" s="19"/>
      <c r="N189" s="17" t="s">
        <v>145</v>
      </c>
      <c r="O189" s="18"/>
      <c r="P189" s="18"/>
      <c r="Q189" s="19"/>
    </row>
    <row r="190" spans="1:17" ht="11.25">
      <c r="A190" s="6"/>
      <c r="B190" s="7" t="s">
        <v>62</v>
      </c>
      <c r="C190" s="7" t="s">
        <v>63</v>
      </c>
      <c r="D190" s="7" t="s">
        <v>64</v>
      </c>
      <c r="E190" s="7" t="s">
        <v>65</v>
      </c>
      <c r="F190" s="7" t="s">
        <v>62</v>
      </c>
      <c r="G190" s="7" t="s">
        <v>63</v>
      </c>
      <c r="H190" s="7" t="s">
        <v>64</v>
      </c>
      <c r="I190" s="7" t="s">
        <v>65</v>
      </c>
      <c r="J190" s="7" t="s">
        <v>62</v>
      </c>
      <c r="K190" s="7" t="s">
        <v>63</v>
      </c>
      <c r="L190" s="7" t="s">
        <v>64</v>
      </c>
      <c r="M190" s="7" t="s">
        <v>65</v>
      </c>
      <c r="N190" s="7" t="s">
        <v>62</v>
      </c>
      <c r="O190" s="7" t="s">
        <v>63</v>
      </c>
      <c r="P190" s="7" t="s">
        <v>64</v>
      </c>
      <c r="Q190" s="7" t="s">
        <v>65</v>
      </c>
    </row>
    <row r="191" spans="1:13" ht="11.25">
      <c r="A191" s="2" t="s">
        <v>4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1.25">
      <c r="A192" s="2" t="s">
        <v>48</v>
      </c>
      <c r="B192" s="3">
        <v>24000</v>
      </c>
      <c r="C192" s="3">
        <v>22000</v>
      </c>
      <c r="D192" s="3">
        <v>24000</v>
      </c>
      <c r="E192" s="3">
        <v>25000</v>
      </c>
      <c r="F192" s="3">
        <v>26000</v>
      </c>
      <c r="G192" s="3">
        <v>24000</v>
      </c>
      <c r="H192" s="3">
        <v>23000</v>
      </c>
      <c r="I192" s="3">
        <v>27000</v>
      </c>
      <c r="J192" s="3"/>
      <c r="K192" s="3"/>
      <c r="L192" s="3"/>
      <c r="M192" s="3"/>
    </row>
    <row r="193" spans="1:13" ht="11.25">
      <c r="A193" s="2" t="s">
        <v>49</v>
      </c>
      <c r="B193" s="3">
        <v>36200</v>
      </c>
      <c r="C193" s="3">
        <v>30800</v>
      </c>
      <c r="D193" s="3">
        <v>25700</v>
      </c>
      <c r="E193" s="3">
        <v>29400</v>
      </c>
      <c r="F193" s="3">
        <v>26500</v>
      </c>
      <c r="G193" s="3">
        <v>23000</v>
      </c>
      <c r="H193" s="3">
        <v>24900</v>
      </c>
      <c r="I193" s="3">
        <v>29100</v>
      </c>
      <c r="J193" s="3"/>
      <c r="K193" s="3"/>
      <c r="L193" s="3"/>
      <c r="M193" s="3"/>
    </row>
    <row r="194" spans="1:13" ht="11.25">
      <c r="A194" s="2" t="s">
        <v>50</v>
      </c>
      <c r="B194" s="3">
        <v>9000</v>
      </c>
      <c r="C194" s="3">
        <v>16000</v>
      </c>
      <c r="D194" s="3">
        <v>12000</v>
      </c>
      <c r="E194" s="3">
        <v>14000</v>
      </c>
      <c r="F194" s="3">
        <v>15000</v>
      </c>
      <c r="G194" s="3">
        <v>13000</v>
      </c>
      <c r="H194" s="3"/>
      <c r="I194" s="3"/>
      <c r="J194" s="3"/>
      <c r="K194" s="3"/>
      <c r="L194" s="3"/>
      <c r="M194" s="3"/>
    </row>
    <row r="195" ht="11.25">
      <c r="A195" s="1" t="s">
        <v>91</v>
      </c>
    </row>
    <row r="197" ht="11.25">
      <c r="A197" s="1" t="s">
        <v>102</v>
      </c>
    </row>
    <row r="198" spans="1:17" ht="11.25">
      <c r="A198" s="6" t="s">
        <v>3</v>
      </c>
      <c r="B198" s="17" t="s">
        <v>60</v>
      </c>
      <c r="C198" s="18"/>
      <c r="D198" s="18"/>
      <c r="E198" s="19"/>
      <c r="F198" s="17" t="s">
        <v>61</v>
      </c>
      <c r="G198" s="18"/>
      <c r="H198" s="18"/>
      <c r="I198" s="19"/>
      <c r="J198" s="17" t="s">
        <v>117</v>
      </c>
      <c r="K198" s="18"/>
      <c r="L198" s="18"/>
      <c r="M198" s="19"/>
      <c r="N198" s="17" t="s">
        <v>145</v>
      </c>
      <c r="O198" s="18"/>
      <c r="P198" s="18"/>
      <c r="Q198" s="19"/>
    </row>
    <row r="199" spans="1:17" ht="11.25">
      <c r="A199" s="6"/>
      <c r="B199" s="7" t="s">
        <v>62</v>
      </c>
      <c r="C199" s="7" t="s">
        <v>63</v>
      </c>
      <c r="D199" s="7" t="s">
        <v>64</v>
      </c>
      <c r="E199" s="7" t="s">
        <v>65</v>
      </c>
      <c r="F199" s="7" t="s">
        <v>62</v>
      </c>
      <c r="G199" s="7" t="s">
        <v>63</v>
      </c>
      <c r="H199" s="7" t="s">
        <v>64</v>
      </c>
      <c r="I199" s="7" t="s">
        <v>65</v>
      </c>
      <c r="J199" s="7" t="s">
        <v>62</v>
      </c>
      <c r="K199" s="7" t="s">
        <v>63</v>
      </c>
      <c r="L199" s="7" t="s">
        <v>64</v>
      </c>
      <c r="M199" s="7" t="s">
        <v>65</v>
      </c>
      <c r="N199" s="7" t="s">
        <v>62</v>
      </c>
      <c r="O199" s="7" t="s">
        <v>63</v>
      </c>
      <c r="P199" s="7" t="s">
        <v>64</v>
      </c>
      <c r="Q199" s="7" t="s">
        <v>65</v>
      </c>
    </row>
    <row r="200" spans="1:17" ht="11.25">
      <c r="A200" s="2" t="s">
        <v>83</v>
      </c>
      <c r="B200" s="3">
        <v>4645</v>
      </c>
      <c r="C200" s="3">
        <v>5701</v>
      </c>
      <c r="D200" s="3">
        <v>5066</v>
      </c>
      <c r="E200" s="3">
        <v>6677</v>
      </c>
      <c r="F200" s="3">
        <v>5167</v>
      </c>
      <c r="G200" s="3">
        <v>6670</v>
      </c>
      <c r="H200" s="3">
        <v>5733</v>
      </c>
      <c r="I200" s="3">
        <v>5985</v>
      </c>
      <c r="J200" s="3">
        <v>5393</v>
      </c>
      <c r="K200" s="3">
        <v>5080</v>
      </c>
      <c r="L200" s="3">
        <v>7097</v>
      </c>
      <c r="M200" s="3">
        <v>4944</v>
      </c>
      <c r="N200" s="3">
        <v>5156</v>
      </c>
      <c r="O200" s="3">
        <v>5792</v>
      </c>
      <c r="P200" s="3">
        <v>6090</v>
      </c>
      <c r="Q200" s="3"/>
    </row>
    <row r="201" spans="1:17" ht="11.25">
      <c r="A201" s="2" t="s">
        <v>51</v>
      </c>
      <c r="B201" s="3">
        <v>1300</v>
      </c>
      <c r="C201" s="3">
        <v>2330</v>
      </c>
      <c r="D201" s="3">
        <v>1900</v>
      </c>
      <c r="E201" s="3">
        <v>3290</v>
      </c>
      <c r="F201" s="3">
        <v>2490</v>
      </c>
      <c r="G201" s="3">
        <v>3950</v>
      </c>
      <c r="H201" s="3">
        <v>3250</v>
      </c>
      <c r="I201" s="3">
        <v>3600</v>
      </c>
      <c r="J201" s="3">
        <v>3350</v>
      </c>
      <c r="K201" s="3">
        <v>2970</v>
      </c>
      <c r="L201" s="3">
        <v>3550</v>
      </c>
      <c r="M201" s="3">
        <v>3910</v>
      </c>
      <c r="N201" s="3">
        <v>3060</v>
      </c>
      <c r="O201" s="3">
        <f>6760-N201</f>
        <v>3700</v>
      </c>
      <c r="P201" s="3">
        <f>10436-N201-O201</f>
        <v>3676</v>
      </c>
      <c r="Q201" s="3"/>
    </row>
    <row r="202" spans="1:17" ht="11.25">
      <c r="A202" s="2" t="s">
        <v>84</v>
      </c>
      <c r="B202" s="3">
        <v>97</v>
      </c>
      <c r="C202" s="3">
        <v>276</v>
      </c>
      <c r="D202" s="3">
        <v>439</v>
      </c>
      <c r="E202" s="3">
        <v>394</v>
      </c>
      <c r="F202" s="3">
        <v>464</v>
      </c>
      <c r="G202" s="3">
        <v>693</v>
      </c>
      <c r="H202" s="3">
        <v>619</v>
      </c>
      <c r="I202" s="3">
        <v>1064</v>
      </c>
      <c r="J202" s="3">
        <v>860</v>
      </c>
      <c r="K202" s="3">
        <v>1023</v>
      </c>
      <c r="L202" s="3">
        <v>1210</v>
      </c>
      <c r="M202" s="3">
        <v>1912</v>
      </c>
      <c r="N202" s="3">
        <v>1160</v>
      </c>
      <c r="O202" s="3">
        <f>2445-N202</f>
        <v>1285</v>
      </c>
      <c r="P202" s="3">
        <f>4007-N202-O202</f>
        <v>1562</v>
      </c>
      <c r="Q202" s="3"/>
    </row>
    <row r="203" spans="1:17" ht="11.25">
      <c r="A203" s="2" t="s">
        <v>85</v>
      </c>
      <c r="B203" s="3">
        <v>1</v>
      </c>
      <c r="C203" s="3">
        <v>2</v>
      </c>
      <c r="D203" s="3">
        <v>330</v>
      </c>
      <c r="E203" s="3">
        <v>723</v>
      </c>
      <c r="F203" s="3">
        <v>686</v>
      </c>
      <c r="G203" s="3">
        <v>2308</v>
      </c>
      <c r="H203" s="3">
        <v>2008</v>
      </c>
      <c r="I203" s="3">
        <v>1993</v>
      </c>
      <c r="J203" s="3">
        <v>2021</v>
      </c>
      <c r="K203" s="3">
        <v>1583</v>
      </c>
      <c r="L203" s="3">
        <v>1868</v>
      </c>
      <c r="M203" s="3">
        <v>1682</v>
      </c>
      <c r="N203" s="3">
        <v>1388</v>
      </c>
      <c r="O203" s="3">
        <f>2816-N203</f>
        <v>1428</v>
      </c>
      <c r="P203" s="3">
        <f>4028-N203-O203</f>
        <v>1212</v>
      </c>
      <c r="Q203" s="3"/>
    </row>
    <row r="204" spans="1:17" ht="11.25">
      <c r="A204" s="2" t="s">
        <v>86</v>
      </c>
      <c r="B204" s="3">
        <v>0</v>
      </c>
      <c r="C204" s="3">
        <v>2</v>
      </c>
      <c r="D204" s="3">
        <v>9</v>
      </c>
      <c r="E204" s="3">
        <v>26</v>
      </c>
      <c r="F204" s="3">
        <v>48</v>
      </c>
      <c r="G204" s="3">
        <v>128</v>
      </c>
      <c r="H204" s="3">
        <v>203</v>
      </c>
      <c r="I204" s="3">
        <v>274</v>
      </c>
      <c r="J204" s="3">
        <v>396</v>
      </c>
      <c r="K204" s="3">
        <v>537</v>
      </c>
      <c r="L204" s="3">
        <v>839</v>
      </c>
      <c r="M204" s="3">
        <v>829</v>
      </c>
      <c r="N204" s="3">
        <v>1026</v>
      </c>
      <c r="O204" s="3">
        <f>2518-N204</f>
        <v>1492</v>
      </c>
      <c r="P204" s="3">
        <f>4184-N204-O204</f>
        <v>1666</v>
      </c>
      <c r="Q204" s="3"/>
    </row>
    <row r="205" spans="1:17" ht="11.25">
      <c r="A205" s="2" t="s">
        <v>87</v>
      </c>
      <c r="B205" s="3">
        <v>1161</v>
      </c>
      <c r="C205" s="3">
        <v>1193</v>
      </c>
      <c r="D205" s="3">
        <v>1232</v>
      </c>
      <c r="E205" s="3">
        <v>1582</v>
      </c>
      <c r="F205" s="3">
        <v>1140</v>
      </c>
      <c r="G205" s="3">
        <v>1140</v>
      </c>
      <c r="H205" s="3">
        <v>1146</v>
      </c>
      <c r="I205" s="3">
        <v>1149</v>
      </c>
      <c r="J205" s="3">
        <v>815</v>
      </c>
      <c r="K205" s="3">
        <v>718</v>
      </c>
      <c r="L205" s="3">
        <v>609</v>
      </c>
      <c r="M205" s="3">
        <v>881</v>
      </c>
      <c r="N205" s="3">
        <v>577</v>
      </c>
      <c r="O205" s="3">
        <f>1220-N205</f>
        <v>643</v>
      </c>
      <c r="P205" s="3">
        <f>2003-N205-O205</f>
        <v>783</v>
      </c>
      <c r="Q205" s="3"/>
    </row>
    <row r="206" spans="1:17" ht="11.25">
      <c r="A206" s="2" t="s">
        <v>88</v>
      </c>
      <c r="B206" s="3">
        <v>208</v>
      </c>
      <c r="C206" s="3">
        <v>175</v>
      </c>
      <c r="D206" s="3">
        <v>172</v>
      </c>
      <c r="E206" s="3">
        <v>278</v>
      </c>
      <c r="F206" s="3">
        <v>4</v>
      </c>
      <c r="G206" s="3">
        <v>6</v>
      </c>
      <c r="H206" s="3">
        <v>7</v>
      </c>
      <c r="I206" s="3">
        <v>12</v>
      </c>
      <c r="J206" s="3">
        <v>16</v>
      </c>
      <c r="K206" s="3">
        <v>14</v>
      </c>
      <c r="L206" s="3">
        <v>16</v>
      </c>
      <c r="M206" s="3">
        <v>23</v>
      </c>
      <c r="N206" s="3">
        <v>31</v>
      </c>
      <c r="O206" s="3">
        <f>64-N206</f>
        <v>33</v>
      </c>
      <c r="P206" s="3">
        <f>95-N206-O206</f>
        <v>31</v>
      </c>
      <c r="Q206" s="3"/>
    </row>
    <row r="207" spans="1:17" ht="11.25">
      <c r="A207" s="2" t="s">
        <v>89</v>
      </c>
      <c r="B207" s="3">
        <v>3176</v>
      </c>
      <c r="C207" s="3">
        <v>4053</v>
      </c>
      <c r="D207" s="3">
        <v>2883</v>
      </c>
      <c r="E207" s="3">
        <v>3674</v>
      </c>
      <c r="F207" s="3">
        <v>2826</v>
      </c>
      <c r="G207" s="3">
        <v>2394</v>
      </c>
      <c r="H207" s="3">
        <v>1751</v>
      </c>
      <c r="I207" s="3">
        <v>1492</v>
      </c>
      <c r="J207" s="3">
        <v>1284</v>
      </c>
      <c r="K207" s="3">
        <v>1207</v>
      </c>
      <c r="L207" s="3">
        <v>1049</v>
      </c>
      <c r="M207" s="3">
        <v>1122</v>
      </c>
      <c r="N207" s="3">
        <v>973</v>
      </c>
      <c r="O207" s="3">
        <f>1886-N207</f>
        <v>913</v>
      </c>
      <c r="P207" s="3">
        <f>2720-N207-O207</f>
        <v>834</v>
      </c>
      <c r="Q207" s="3"/>
    </row>
    <row r="208" spans="1:13" ht="11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7" ht="11.25">
      <c r="A209" s="2" t="s">
        <v>52</v>
      </c>
      <c r="B209" s="3">
        <v>3310</v>
      </c>
      <c r="C209" s="3">
        <v>3380</v>
      </c>
      <c r="D209" s="3">
        <v>3290</v>
      </c>
      <c r="E209" s="3">
        <v>3710</v>
      </c>
      <c r="F209" s="3">
        <v>3130</v>
      </c>
      <c r="G209" s="3">
        <v>2970</v>
      </c>
      <c r="H209" s="3">
        <v>3140</v>
      </c>
      <c r="I209" s="3">
        <v>3280</v>
      </c>
      <c r="J209" s="3">
        <v>2740</v>
      </c>
      <c r="K209" s="3">
        <v>2620</v>
      </c>
      <c r="L209" s="3">
        <v>2830</v>
      </c>
      <c r="M209" s="3">
        <v>2880</v>
      </c>
      <c r="N209" s="3"/>
      <c r="O209" s="3"/>
      <c r="P209" s="2"/>
      <c r="Q209" s="2"/>
    </row>
    <row r="210" spans="1:17" ht="11.25">
      <c r="A210" s="2" t="s">
        <v>53</v>
      </c>
      <c r="B210" s="3">
        <v>660</v>
      </c>
      <c r="C210" s="3">
        <v>1250</v>
      </c>
      <c r="D210" s="3">
        <v>1630</v>
      </c>
      <c r="E210" s="3">
        <v>2090</v>
      </c>
      <c r="F210" s="3">
        <v>1740</v>
      </c>
      <c r="G210" s="3">
        <v>1880</v>
      </c>
      <c r="H210" s="3">
        <v>2400</v>
      </c>
      <c r="I210" s="3">
        <v>2490</v>
      </c>
      <c r="J210" s="3">
        <v>1670</v>
      </c>
      <c r="K210" s="3">
        <v>1810</v>
      </c>
      <c r="L210" s="3">
        <v>2300</v>
      </c>
      <c r="M210" s="3">
        <v>2340</v>
      </c>
      <c r="N210" s="3"/>
      <c r="O210" s="3"/>
      <c r="P210" s="2"/>
      <c r="Q210" s="2"/>
    </row>
    <row r="211" spans="1:17" ht="11.25">
      <c r="A211" s="2" t="s">
        <v>54</v>
      </c>
      <c r="B211" s="3">
        <v>2970</v>
      </c>
      <c r="C211" s="3">
        <v>3050</v>
      </c>
      <c r="D211" s="3">
        <v>2900</v>
      </c>
      <c r="E211" s="3">
        <v>3310</v>
      </c>
      <c r="F211" s="3">
        <v>2740</v>
      </c>
      <c r="G211" s="3">
        <v>2620</v>
      </c>
      <c r="H211" s="3">
        <v>2830</v>
      </c>
      <c r="I211" s="3">
        <v>2880</v>
      </c>
      <c r="J211" s="3">
        <v>2290</v>
      </c>
      <c r="K211" s="3">
        <v>2520</v>
      </c>
      <c r="L211" s="3">
        <v>2690</v>
      </c>
      <c r="M211" s="3">
        <v>3230</v>
      </c>
      <c r="N211" s="3">
        <v>1830</v>
      </c>
      <c r="O211" s="3">
        <v>2430</v>
      </c>
      <c r="P211" s="3">
        <v>2720</v>
      </c>
      <c r="Q211" s="2"/>
    </row>
    <row r="212" spans="1:17" ht="11.25">
      <c r="A212" s="2" t="s">
        <v>55</v>
      </c>
      <c r="B212" s="3">
        <v>640</v>
      </c>
      <c r="C212" s="3">
        <v>1210</v>
      </c>
      <c r="D212" s="3">
        <v>1550</v>
      </c>
      <c r="E212" s="3">
        <v>2010</v>
      </c>
      <c r="F212" s="3">
        <v>1670</v>
      </c>
      <c r="G212" s="3">
        <v>1810</v>
      </c>
      <c r="H212" s="3">
        <v>2300</v>
      </c>
      <c r="I212" s="3">
        <v>2340</v>
      </c>
      <c r="J212" s="3">
        <v>1820</v>
      </c>
      <c r="K212" s="3">
        <v>1980</v>
      </c>
      <c r="L212" s="3">
        <v>2120</v>
      </c>
      <c r="M212" s="3">
        <v>2630</v>
      </c>
      <c r="N212" s="3">
        <v>1380</v>
      </c>
      <c r="O212" s="3">
        <v>1930</v>
      </c>
      <c r="P212" s="3">
        <v>2300</v>
      </c>
      <c r="Q212" s="2"/>
    </row>
    <row r="213" spans="1:17" ht="11.25">
      <c r="A213" s="2" t="s">
        <v>56</v>
      </c>
      <c r="B213" s="3">
        <v>3470</v>
      </c>
      <c r="C213" s="3">
        <v>3270</v>
      </c>
      <c r="D213" s="3">
        <v>3430</v>
      </c>
      <c r="E213" s="3">
        <v>3710</v>
      </c>
      <c r="F213" s="3">
        <v>2940</v>
      </c>
      <c r="G213" s="3">
        <v>2770</v>
      </c>
      <c r="H213" s="3">
        <v>3270</v>
      </c>
      <c r="I213" s="3">
        <v>3100</v>
      </c>
      <c r="J213" s="3"/>
      <c r="K213" s="3"/>
      <c r="L213" s="3"/>
      <c r="M213" s="3"/>
      <c r="N213" s="3"/>
      <c r="O213" s="3"/>
      <c r="P213" s="2"/>
      <c r="Q213" s="2"/>
    </row>
    <row r="214" spans="1:17" ht="11.25">
      <c r="A214" s="2" t="s">
        <v>57</v>
      </c>
      <c r="B214" s="3">
        <v>3120</v>
      </c>
      <c r="C214" s="3">
        <v>2950</v>
      </c>
      <c r="D214" s="3">
        <v>3080</v>
      </c>
      <c r="E214" s="3">
        <v>3300</v>
      </c>
      <c r="F214" s="3">
        <v>2560</v>
      </c>
      <c r="G214" s="3">
        <v>2410</v>
      </c>
      <c r="H214" s="3">
        <v>2970</v>
      </c>
      <c r="I214" s="3">
        <v>2720</v>
      </c>
      <c r="J214" s="3">
        <v>2120</v>
      </c>
      <c r="K214" s="3">
        <v>2410</v>
      </c>
      <c r="L214" s="3">
        <v>3070</v>
      </c>
      <c r="M214" s="3">
        <v>2930</v>
      </c>
      <c r="N214" s="3">
        <v>1660</v>
      </c>
      <c r="O214" s="3">
        <v>2250</v>
      </c>
      <c r="P214" s="3">
        <v>3020</v>
      </c>
      <c r="Q214" s="2"/>
    </row>
    <row r="215" spans="1:13" ht="11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7" ht="11.25">
      <c r="A216" s="2" t="s">
        <v>134</v>
      </c>
      <c r="B216" s="3">
        <v>2550</v>
      </c>
      <c r="C216" s="3">
        <v>2665</v>
      </c>
      <c r="D216" s="3">
        <v>3787</v>
      </c>
      <c r="E216" s="3">
        <v>3300</v>
      </c>
      <c r="F216" s="3">
        <v>2586</v>
      </c>
      <c r="G216" s="3">
        <v>2997</v>
      </c>
      <c r="H216" s="3">
        <v>3843</v>
      </c>
      <c r="I216" s="3">
        <v>3686</v>
      </c>
      <c r="J216" s="3">
        <v>3023</v>
      </c>
      <c r="K216" s="3">
        <v>3150</v>
      </c>
      <c r="L216" s="3">
        <v>3713</v>
      </c>
      <c r="M216" s="3">
        <v>4289</v>
      </c>
      <c r="N216" s="3">
        <v>2533</v>
      </c>
      <c r="O216" s="3">
        <v>3428</v>
      </c>
      <c r="P216" s="3">
        <v>3932</v>
      </c>
      <c r="Q216" s="2"/>
    </row>
    <row r="217" spans="1:17" ht="11.25">
      <c r="A217" s="2" t="s">
        <v>58</v>
      </c>
      <c r="B217" s="3">
        <v>1564</v>
      </c>
      <c r="C217" s="3">
        <v>1624</v>
      </c>
      <c r="D217" s="3">
        <v>1848</v>
      </c>
      <c r="E217" s="3">
        <v>2127</v>
      </c>
      <c r="F217" s="3">
        <v>1663</v>
      </c>
      <c r="G217" s="3">
        <v>1718</v>
      </c>
      <c r="H217" s="3">
        <v>1894</v>
      </c>
      <c r="I217" s="3">
        <v>2243</v>
      </c>
      <c r="J217" s="3">
        <v>1790</v>
      </c>
      <c r="K217" s="3">
        <v>1904</v>
      </c>
      <c r="L217" s="3">
        <v>2015</v>
      </c>
      <c r="M217" s="3">
        <v>2921</v>
      </c>
      <c r="N217" s="3">
        <v>1761</v>
      </c>
      <c r="O217" s="3">
        <v>1968</v>
      </c>
      <c r="P217" s="3">
        <v>1847</v>
      </c>
      <c r="Q217" s="2"/>
    </row>
    <row r="218" spans="1:17" ht="11.25">
      <c r="A218" s="2" t="s">
        <v>59</v>
      </c>
      <c r="B218" s="3">
        <v>987</v>
      </c>
      <c r="C218" s="3">
        <v>1040</v>
      </c>
      <c r="D218" s="3">
        <v>1938</v>
      </c>
      <c r="E218" s="3">
        <v>1173</v>
      </c>
      <c r="F218" s="3">
        <v>923</v>
      </c>
      <c r="G218" s="3">
        <v>1279</v>
      </c>
      <c r="H218" s="3">
        <v>1949</v>
      </c>
      <c r="I218" s="3">
        <v>1443</v>
      </c>
      <c r="J218" s="3">
        <v>1233</v>
      </c>
      <c r="K218" s="3">
        <v>1246</v>
      </c>
      <c r="L218" s="3">
        <v>1698</v>
      </c>
      <c r="M218" s="3">
        <v>1368</v>
      </c>
      <c r="N218" s="3">
        <v>772</v>
      </c>
      <c r="O218" s="3">
        <v>1460</v>
      </c>
      <c r="P218" s="3">
        <v>2085</v>
      </c>
      <c r="Q218" s="2"/>
    </row>
    <row r="219" spans="1:17" ht="11.25">
      <c r="A219" s="2" t="s">
        <v>135</v>
      </c>
      <c r="B219" s="3">
        <v>2493</v>
      </c>
      <c r="C219" s="3">
        <v>2395</v>
      </c>
      <c r="D219" s="3">
        <v>3770</v>
      </c>
      <c r="E219" s="3">
        <v>3025</v>
      </c>
      <c r="F219" s="3">
        <v>2359</v>
      </c>
      <c r="G219" s="3">
        <v>2631</v>
      </c>
      <c r="H219" s="3">
        <v>3486</v>
      </c>
      <c r="I219" s="3">
        <v>3082</v>
      </c>
      <c r="J219" s="3">
        <v>2575</v>
      </c>
      <c r="K219" s="3">
        <v>2734</v>
      </c>
      <c r="L219" s="3">
        <v>3347</v>
      </c>
      <c r="M219" s="3">
        <v>3377</v>
      </c>
      <c r="N219" s="3">
        <v>1769</v>
      </c>
      <c r="O219" s="3">
        <v>2978</v>
      </c>
      <c r="P219" s="3">
        <v>3832</v>
      </c>
      <c r="Q219" s="2"/>
    </row>
    <row r="220" ht="11.25">
      <c r="A220" s="1" t="s">
        <v>91</v>
      </c>
    </row>
  </sheetData>
  <mergeCells count="44">
    <mergeCell ref="J10:M10"/>
    <mergeCell ref="N10:Q10"/>
    <mergeCell ref="N22:Q22"/>
    <mergeCell ref="J22:M22"/>
    <mergeCell ref="N108:Q108"/>
    <mergeCell ref="J108:M108"/>
    <mergeCell ref="N136:Q136"/>
    <mergeCell ref="N62:Q62"/>
    <mergeCell ref="J62:M62"/>
    <mergeCell ref="N81:Q81"/>
    <mergeCell ref="N90:Q90"/>
    <mergeCell ref="J90:M90"/>
    <mergeCell ref="B136:E136"/>
    <mergeCell ref="F136:I136"/>
    <mergeCell ref="J136:M136"/>
    <mergeCell ref="J171:M171"/>
    <mergeCell ref="N171:Q171"/>
    <mergeCell ref="B171:E171"/>
    <mergeCell ref="F171:I171"/>
    <mergeCell ref="B179:E179"/>
    <mergeCell ref="F179:I179"/>
    <mergeCell ref="J179:M179"/>
    <mergeCell ref="N179:Q179"/>
    <mergeCell ref="B189:E189"/>
    <mergeCell ref="F189:I189"/>
    <mergeCell ref="J189:M189"/>
    <mergeCell ref="N189:Q189"/>
    <mergeCell ref="B198:E198"/>
    <mergeCell ref="F198:I198"/>
    <mergeCell ref="J198:M198"/>
    <mergeCell ref="N198:Q198"/>
    <mergeCell ref="B108:E108"/>
    <mergeCell ref="F108:I108"/>
    <mergeCell ref="B90:E90"/>
    <mergeCell ref="F90:I90"/>
    <mergeCell ref="B81:E81"/>
    <mergeCell ref="F81:I81"/>
    <mergeCell ref="J81:M81"/>
    <mergeCell ref="B62:E62"/>
    <mergeCell ref="F62:I62"/>
    <mergeCell ref="B22:E22"/>
    <mergeCell ref="F22:I22"/>
    <mergeCell ref="B10:E10"/>
    <mergeCell ref="F10:I10"/>
  </mergeCells>
  <hyperlinks>
    <hyperlink ref="C5" r:id="rId1" display="「IT Forcaste Report（調査レポート）」"/>
    <hyperlink ref="C6" r:id="rId2" display="「Mobile Basic Data（モバイルデータ集）」"/>
    <hyperlink ref="C7" r:id="rId3" display="「モバイルビジネス通信（モバイルビジネス情報発信サイト）」"/>
    <hyperlink ref="J2" r:id="rId4" display="info@mca.co.jp"/>
    <hyperlink ref="L2" r:id="rId5" display="http://www.mca.co.jp/"/>
    <hyperlink ref="H6" r:id="rId6" display="「携帯電話基地局市場及び周辺部材市場の現状と将来予測 2013年版」"/>
    <hyperlink ref="H7" r:id="rId7" display="「移動通信ネットワークにおける最適化の現状と展望」"/>
    <hyperlink ref="H5" r:id="rId8" display="「モバイルキャリア各社のLTE基地局のエリア展開実態および戦略に関する調査」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daimon</dc:creator>
  <cp:keywords/>
  <dc:description/>
  <cp:lastModifiedBy>DELL_hiro</cp:lastModifiedBy>
  <cp:lastPrinted>2013-06-13T05:48:21Z</cp:lastPrinted>
  <dcterms:created xsi:type="dcterms:W3CDTF">2013-05-10T01:41:36Z</dcterms:created>
  <dcterms:modified xsi:type="dcterms:W3CDTF">2015-02-17T00:53:01Z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